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3321_demos-trade_com/Documents/Plocha/"/>
    </mc:Choice>
  </mc:AlternateContent>
  <xr:revisionPtr revIDLastSave="46" documentId="13_ncr:1_{9A5AC0EF-0638-4ACC-BD1E-7BE34B583271}" xr6:coauthVersionLast="47" xr6:coauthVersionMax="47" xr10:uidLastSave="{7536BE85-7CBE-4EC5-95FC-84979B538410}"/>
  <workbookProtection workbookAlgorithmName="SHA-512" workbookHashValue="eQZcwp5P4Ez4NqtRDg/AzR+YAh2XIuak/ixcLFZjQob1mZXvfrpP467b/a/p70rGfT+pt7/N+ZwX0aujs0y/yA==" workbookSaltValue="DVnV44E3LCW4HUOWmvjGcA==" workbookSpinCount="100000" lockStructure="1"/>
  <bookViews>
    <workbookView xWindow="28680" yWindow="-120" windowWidth="38640" windowHeight="21840" xr2:uid="{00000000-000D-0000-FFFF-FFFF00000000}"/>
  </bookViews>
  <sheets>
    <sheet name="Formularz" sheetId="3" r:id="rId1"/>
    <sheet name="Instrukcja - ciągłość słojów" sheetId="16" r:id="rId2"/>
    <sheet name="Zdrojová data" sheetId="13" state="hidden" r:id="rId3"/>
    <sheet name="import" sheetId="15" state="hidden" r:id="rId4"/>
  </sheets>
  <definedNames>
    <definedName name="_xlnm._FilterDatabase" localSheetId="0" hidden="1">Formularz!$A$28:$J$76</definedName>
    <definedName name="baleni_koeficient">#REF!</definedName>
    <definedName name="baleni_miralon">#REF!</definedName>
    <definedName name="baleni_pausal">#REF!</definedName>
    <definedName name="hrana">#REF!</definedName>
    <definedName name="hrana_cisteni">#REF!</definedName>
    <definedName name="hrana_odpad">#REF!</definedName>
    <definedName name="hrana_olepeni">#REF!</definedName>
    <definedName name="hrana_olepeni_priplatek_PUR">#REF!</definedName>
    <definedName name="marze_demos">#REF!</definedName>
    <definedName name="material">#REF!</definedName>
    <definedName name="material_formatovani">#REF!</definedName>
    <definedName name="material_odpad">#REF!</definedName>
    <definedName name="Nie">Formularz!$G$30</definedName>
    <definedName name="_xlnm.Print_Area" localSheetId="0">Formularz!$A$1:$K$75</definedName>
    <definedName name="olepeni">Formularz!#REF!</definedName>
    <definedName name="rozvoz">Formularz!#REF!</definedName>
    <definedName name="sleva">Formularz!#REF!</definedName>
    <definedName name="vrtani">#REF!</definedName>
    <definedName name="zisk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5" l="1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2" i="15"/>
  <c r="G3" i="15"/>
  <c r="H3" i="15"/>
  <c r="I3" i="15"/>
  <c r="J3" i="15"/>
  <c r="G4" i="15"/>
  <c r="H4" i="15"/>
  <c r="I4" i="15"/>
  <c r="J4" i="15"/>
  <c r="G5" i="15"/>
  <c r="H5" i="15"/>
  <c r="I5" i="15"/>
  <c r="J5" i="15"/>
  <c r="G6" i="15"/>
  <c r="H6" i="15"/>
  <c r="I6" i="15"/>
  <c r="J6" i="15"/>
  <c r="G7" i="15"/>
  <c r="H7" i="15"/>
  <c r="I7" i="15"/>
  <c r="J7" i="15"/>
  <c r="G8" i="15"/>
  <c r="H8" i="15"/>
  <c r="I8" i="15"/>
  <c r="J8" i="15"/>
  <c r="G9" i="15"/>
  <c r="H9" i="15"/>
  <c r="I9" i="15"/>
  <c r="J9" i="15"/>
  <c r="G10" i="15"/>
  <c r="H10" i="15"/>
  <c r="I10" i="15"/>
  <c r="J10" i="15"/>
  <c r="G11" i="15"/>
  <c r="H11" i="15"/>
  <c r="I11" i="15"/>
  <c r="J11" i="15"/>
  <c r="G12" i="15"/>
  <c r="H12" i="15"/>
  <c r="I12" i="15"/>
  <c r="J12" i="15"/>
  <c r="G13" i="15"/>
  <c r="H13" i="15"/>
  <c r="I13" i="15"/>
  <c r="J13" i="15"/>
  <c r="G14" i="15"/>
  <c r="H14" i="15"/>
  <c r="I14" i="15"/>
  <c r="J14" i="15"/>
  <c r="G15" i="15"/>
  <c r="H15" i="15"/>
  <c r="I15" i="15"/>
  <c r="J15" i="15"/>
  <c r="G16" i="15"/>
  <c r="H16" i="15"/>
  <c r="I16" i="15"/>
  <c r="J16" i="15"/>
  <c r="G17" i="15"/>
  <c r="H17" i="15"/>
  <c r="I17" i="15"/>
  <c r="J17" i="15"/>
  <c r="G18" i="15"/>
  <c r="H18" i="15"/>
  <c r="I18" i="15"/>
  <c r="J18" i="15"/>
  <c r="G19" i="15"/>
  <c r="H19" i="15"/>
  <c r="I19" i="15"/>
  <c r="J19" i="15"/>
  <c r="G20" i="15"/>
  <c r="H20" i="15"/>
  <c r="I20" i="15"/>
  <c r="J20" i="15"/>
  <c r="G21" i="15"/>
  <c r="H21" i="15"/>
  <c r="I21" i="15"/>
  <c r="J21" i="15"/>
  <c r="G22" i="15"/>
  <c r="H22" i="15"/>
  <c r="I22" i="15"/>
  <c r="J22" i="15"/>
  <c r="G23" i="15"/>
  <c r="H23" i="15"/>
  <c r="I23" i="15"/>
  <c r="J23" i="15"/>
  <c r="G24" i="15"/>
  <c r="H24" i="15"/>
  <c r="I24" i="15"/>
  <c r="J24" i="15"/>
  <c r="G25" i="15"/>
  <c r="H25" i="15"/>
  <c r="I25" i="15"/>
  <c r="J25" i="15"/>
  <c r="G26" i="15"/>
  <c r="H26" i="15"/>
  <c r="I26" i="15"/>
  <c r="J26" i="15"/>
  <c r="G27" i="15"/>
  <c r="H27" i="15"/>
  <c r="I27" i="15"/>
  <c r="J27" i="15"/>
  <c r="G28" i="15"/>
  <c r="H28" i="15"/>
  <c r="I28" i="15"/>
  <c r="J28" i="15"/>
  <c r="G29" i="15"/>
  <c r="H29" i="15"/>
  <c r="I29" i="15"/>
  <c r="J29" i="15"/>
  <c r="G30" i="15"/>
  <c r="H30" i="15"/>
  <c r="I30" i="15"/>
  <c r="J30" i="15"/>
  <c r="G31" i="15"/>
  <c r="H31" i="15"/>
  <c r="I31" i="15"/>
  <c r="J31" i="15"/>
  <c r="J2" i="15"/>
  <c r="I2" i="15"/>
  <c r="H2" i="15"/>
  <c r="G2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2" i="15"/>
  <c r="F29" i="3"/>
  <c r="F57" i="3" l="1"/>
  <c r="I57" i="3" s="1"/>
  <c r="F30" i="3"/>
  <c r="E4" i="15" s="1"/>
  <c r="F31" i="3"/>
  <c r="E5" i="15" s="1"/>
  <c r="F32" i="3"/>
  <c r="E6" i="15" s="1"/>
  <c r="F33" i="3"/>
  <c r="I33" i="3" s="1"/>
  <c r="F34" i="3"/>
  <c r="I34" i="3" s="1"/>
  <c r="F35" i="3"/>
  <c r="E9" i="15" s="1"/>
  <c r="F36" i="3"/>
  <c r="E10" i="15" s="1"/>
  <c r="F37" i="3"/>
  <c r="I37" i="3" s="1"/>
  <c r="F38" i="3"/>
  <c r="E12" i="15" s="1"/>
  <c r="F39" i="3"/>
  <c r="E13" i="15" s="1"/>
  <c r="F40" i="3"/>
  <c r="I40" i="3" s="1"/>
  <c r="F41" i="3"/>
  <c r="E15" i="15" s="1"/>
  <c r="F42" i="3"/>
  <c r="I42" i="3" s="1"/>
  <c r="F43" i="3"/>
  <c r="E17" i="15" s="1"/>
  <c r="F44" i="3"/>
  <c r="E18" i="15" s="1"/>
  <c r="F45" i="3"/>
  <c r="E19" i="15" s="1"/>
  <c r="F46" i="3"/>
  <c r="E20" i="15" s="1"/>
  <c r="F47" i="3"/>
  <c r="E21" i="15" s="1"/>
  <c r="F48" i="3"/>
  <c r="I48" i="3" s="1"/>
  <c r="F49" i="3"/>
  <c r="I49" i="3" s="1"/>
  <c r="F50" i="3"/>
  <c r="I50" i="3" s="1"/>
  <c r="F51" i="3"/>
  <c r="E25" i="15" s="1"/>
  <c r="F52" i="3"/>
  <c r="E26" i="15" s="1"/>
  <c r="F53" i="3"/>
  <c r="I53" i="3" s="1"/>
  <c r="F54" i="3"/>
  <c r="E28" i="15" s="1"/>
  <c r="F55" i="3"/>
  <c r="E29" i="15" s="1"/>
  <c r="F56" i="3"/>
  <c r="E30" i="15" s="1"/>
  <c r="E3" i="15"/>
  <c r="F28" i="3"/>
  <c r="F16" i="13"/>
  <c r="B3" i="15"/>
  <c r="C3" i="15"/>
  <c r="D3" i="15"/>
  <c r="K3" i="15"/>
  <c r="L3" i="15"/>
  <c r="B4" i="15"/>
  <c r="C4" i="15"/>
  <c r="D4" i="15"/>
  <c r="K4" i="15"/>
  <c r="L4" i="15"/>
  <c r="B5" i="15"/>
  <c r="C5" i="15"/>
  <c r="D5" i="15"/>
  <c r="K5" i="15"/>
  <c r="L5" i="15"/>
  <c r="B6" i="15"/>
  <c r="C6" i="15"/>
  <c r="D6" i="15"/>
  <c r="K6" i="15"/>
  <c r="L6" i="15"/>
  <c r="B7" i="15"/>
  <c r="C7" i="15"/>
  <c r="D7" i="15"/>
  <c r="K7" i="15"/>
  <c r="L7" i="15"/>
  <c r="B8" i="15"/>
  <c r="C8" i="15"/>
  <c r="D8" i="15"/>
  <c r="K8" i="15"/>
  <c r="L8" i="15"/>
  <c r="B9" i="15"/>
  <c r="C9" i="15"/>
  <c r="D9" i="15"/>
  <c r="K9" i="15"/>
  <c r="L9" i="15"/>
  <c r="B10" i="15"/>
  <c r="C10" i="15"/>
  <c r="D10" i="15"/>
  <c r="K10" i="15"/>
  <c r="L10" i="15"/>
  <c r="B11" i="15"/>
  <c r="C11" i="15"/>
  <c r="D11" i="15"/>
  <c r="K11" i="15"/>
  <c r="L11" i="15"/>
  <c r="B12" i="15"/>
  <c r="C12" i="15"/>
  <c r="D12" i="15"/>
  <c r="K12" i="15"/>
  <c r="L12" i="15"/>
  <c r="B13" i="15"/>
  <c r="C13" i="15"/>
  <c r="D13" i="15"/>
  <c r="K13" i="15"/>
  <c r="L13" i="15"/>
  <c r="B14" i="15"/>
  <c r="C14" i="15"/>
  <c r="D14" i="15"/>
  <c r="K14" i="15"/>
  <c r="L14" i="15"/>
  <c r="B15" i="15"/>
  <c r="C15" i="15"/>
  <c r="D15" i="15"/>
  <c r="K15" i="15"/>
  <c r="L15" i="15"/>
  <c r="B16" i="15"/>
  <c r="C16" i="15"/>
  <c r="D16" i="15"/>
  <c r="K16" i="15"/>
  <c r="L16" i="15"/>
  <c r="B17" i="15"/>
  <c r="C17" i="15"/>
  <c r="D17" i="15"/>
  <c r="K17" i="15"/>
  <c r="L17" i="15"/>
  <c r="B18" i="15"/>
  <c r="C18" i="15"/>
  <c r="D18" i="15"/>
  <c r="K18" i="15"/>
  <c r="L18" i="15"/>
  <c r="B19" i="15"/>
  <c r="C19" i="15"/>
  <c r="D19" i="15"/>
  <c r="K19" i="15"/>
  <c r="L19" i="15"/>
  <c r="B20" i="15"/>
  <c r="C20" i="15"/>
  <c r="D20" i="15"/>
  <c r="K20" i="15"/>
  <c r="L20" i="15"/>
  <c r="B21" i="15"/>
  <c r="C21" i="15"/>
  <c r="D21" i="15"/>
  <c r="K21" i="15"/>
  <c r="L21" i="15"/>
  <c r="B22" i="15"/>
  <c r="C22" i="15"/>
  <c r="D22" i="15"/>
  <c r="K22" i="15"/>
  <c r="L22" i="15"/>
  <c r="B23" i="15"/>
  <c r="C23" i="15"/>
  <c r="D23" i="15"/>
  <c r="K23" i="15"/>
  <c r="L23" i="15"/>
  <c r="B24" i="15"/>
  <c r="C24" i="15"/>
  <c r="D24" i="15"/>
  <c r="K24" i="15"/>
  <c r="L24" i="15"/>
  <c r="B25" i="15"/>
  <c r="C25" i="15"/>
  <c r="D25" i="15"/>
  <c r="K25" i="15"/>
  <c r="L25" i="15"/>
  <c r="B26" i="15"/>
  <c r="C26" i="15"/>
  <c r="D26" i="15"/>
  <c r="K26" i="15"/>
  <c r="L26" i="15"/>
  <c r="B27" i="15"/>
  <c r="C27" i="15"/>
  <c r="D27" i="15"/>
  <c r="K27" i="15"/>
  <c r="L27" i="15"/>
  <c r="B28" i="15"/>
  <c r="C28" i="15"/>
  <c r="D28" i="15"/>
  <c r="K28" i="15"/>
  <c r="L28" i="15"/>
  <c r="B29" i="15"/>
  <c r="C29" i="15"/>
  <c r="D29" i="15"/>
  <c r="K29" i="15"/>
  <c r="L29" i="15"/>
  <c r="B30" i="15"/>
  <c r="C30" i="15"/>
  <c r="D30" i="15"/>
  <c r="K30" i="15"/>
  <c r="L30" i="15"/>
  <c r="B31" i="15"/>
  <c r="C31" i="15"/>
  <c r="D31" i="15"/>
  <c r="K31" i="15"/>
  <c r="L31" i="15"/>
  <c r="E22" i="15" l="1"/>
  <c r="I28" i="3"/>
  <c r="J63" i="3"/>
  <c r="E14" i="15"/>
  <c r="E27" i="15"/>
  <c r="E31" i="15"/>
  <c r="E16" i="15"/>
  <c r="E8" i="15"/>
  <c r="E24" i="15"/>
  <c r="E11" i="15"/>
  <c r="I30" i="3"/>
  <c r="I45" i="3"/>
  <c r="I39" i="3"/>
  <c r="I31" i="3"/>
  <c r="I29" i="3"/>
  <c r="I51" i="3"/>
  <c r="I38" i="3"/>
  <c r="I47" i="3"/>
  <c r="I35" i="3"/>
  <c r="I46" i="3"/>
  <c r="I55" i="3"/>
  <c r="I43" i="3"/>
  <c r="I54" i="3"/>
  <c r="I52" i="3"/>
  <c r="I44" i="3"/>
  <c r="I36" i="3"/>
  <c r="E23" i="15"/>
  <c r="E7" i="15"/>
  <c r="I41" i="3"/>
  <c r="I56" i="3"/>
  <c r="I32" i="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5" i="13"/>
  <c r="J4" i="13"/>
  <c r="B2" i="15"/>
  <c r="L2" i="15"/>
  <c r="K2" i="15"/>
  <c r="E2" i="15"/>
  <c r="D2" i="15"/>
  <c r="C2" i="15"/>
  <c r="N15" i="13"/>
  <c r="J64" i="3" l="1"/>
  <c r="J34" i="13"/>
  <c r="N16" i="13"/>
  <c r="J6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Orlík Adam</author>
    <author>Hon Miroslav</author>
  </authors>
  <commentList>
    <comment ref="M22" authorId="0" shapeId="0" xr:uid="{DD91F9BD-A0F8-48D3-ADC7-720C1462BA25}">
      <text>
        <r>
          <rPr>
            <b/>
            <sz val="9"/>
            <color indexed="81"/>
            <rFont val="Tahoma"/>
            <family val="2"/>
            <charset val="238"/>
          </rPr>
          <t>Orlík Adam:</t>
        </r>
        <r>
          <rPr>
            <sz val="9"/>
            <color indexed="81"/>
            <rFont val="Tahoma"/>
            <family val="2"/>
            <charset val="238"/>
          </rPr>
          <t xml:space="preserve">
ověřováno s Honzou Bešinou</t>
        </r>
      </text>
    </comment>
    <comment ref="B23" authorId="1" shapeId="0" xr:uid="{5BB190D6-3458-4526-B5ED-F4E25BC903A0}">
      <text>
        <r>
          <rPr>
            <b/>
            <sz val="9"/>
            <color indexed="81"/>
            <rFont val="Tahoma"/>
            <family val="2"/>
            <charset val="238"/>
          </rPr>
          <t>Hon Miroslav:</t>
        </r>
        <r>
          <rPr>
            <sz val="9"/>
            <color indexed="81"/>
            <rFont val="Tahoma"/>
            <family val="2"/>
            <charset val="238"/>
          </rPr>
          <t xml:space="preserve">
Určeno pro import dílců do formuláře formátování - pro výrobu
</t>
        </r>
      </text>
    </comment>
    <comment ref="M25" authorId="0" shapeId="0" xr:uid="{F0091684-79CA-468A-990C-30A1264AEF6F}">
      <text>
        <r>
          <rPr>
            <b/>
            <sz val="9"/>
            <color indexed="81"/>
            <rFont val="Tahoma"/>
            <family val="2"/>
            <charset val="238"/>
          </rPr>
          <t>Orlík Adam:</t>
        </r>
        <r>
          <rPr>
            <sz val="9"/>
            <color indexed="81"/>
            <rFont val="Tahoma"/>
            <family val="2"/>
            <charset val="238"/>
          </rPr>
          <t xml:space="preserve">
nastaveno, aby se nemusela řešit individuální doprava pro nadrozměr
</t>
        </r>
      </text>
    </comment>
  </commentList>
</comments>
</file>

<file path=xl/sharedStrings.xml><?xml version="1.0" encoding="utf-8"?>
<sst xmlns="http://schemas.openxmlformats.org/spreadsheetml/2006/main" count="227" uniqueCount="149">
  <si>
    <t>1.</t>
  </si>
  <si>
    <t>mm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</si>
  <si>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</si>
  <si>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</si>
  <si>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</si>
  <si>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</si>
  <si>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</si>
  <si>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</si>
  <si>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</si>
  <si>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</si>
  <si>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</si>
  <si>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</si>
  <si>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</si>
  <si>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</si>
  <si>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</si>
  <si>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</si>
  <si>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</si>
  <si>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</si>
  <si>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</si>
  <si>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</si>
  <si>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</si>
  <si>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TELEFON</t>
  </si>
  <si>
    <t>FIRMA</t>
  </si>
  <si>
    <t>DEKOR</t>
  </si>
  <si>
    <t>m2</t>
  </si>
  <si>
    <t>CENA ZA m2</t>
  </si>
  <si>
    <t>Limity pro dopravce</t>
  </si>
  <si>
    <t>Obvod</t>
  </si>
  <si>
    <t>Hmotnost</t>
  </si>
  <si>
    <t>kg</t>
  </si>
  <si>
    <t>Obvod dvířek</t>
  </si>
  <si>
    <t>MAX obvod</t>
  </si>
  <si>
    <t>Plocha</t>
  </si>
  <si>
    <t>kg/ks</t>
  </si>
  <si>
    <t>Hmotnost m2</t>
  </si>
  <si>
    <t>Hmotnost zakázky</t>
  </si>
  <si>
    <t>Max rozměry (mm)</t>
  </si>
  <si>
    <t>Výška</t>
  </si>
  <si>
    <t>Šířka</t>
  </si>
  <si>
    <t>Kód deska</t>
  </si>
  <si>
    <t>Kód hrana</t>
  </si>
  <si>
    <t>kód</t>
  </si>
  <si>
    <t>název dílce</t>
  </si>
  <si>
    <t>délka</t>
  </si>
  <si>
    <t>šířka</t>
  </si>
  <si>
    <t>množství</t>
  </si>
  <si>
    <t>léta</t>
  </si>
  <si>
    <t>hrana přední</t>
  </si>
  <si>
    <t>tupl</t>
  </si>
  <si>
    <t>poznámka</t>
  </si>
  <si>
    <t>ČÍSLO ZAKÁZKY</t>
  </si>
  <si>
    <t>hrana zadní</t>
  </si>
  <si>
    <t>hrana levá</t>
  </si>
  <si>
    <t>hrana pravá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</si>
  <si>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</si>
  <si>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</si>
  <si>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</si>
  <si>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</si>
  <si>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</si>
  <si>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</si>
  <si>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</si>
  <si>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</si>
  <si>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</si>
  <si>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</si>
  <si>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Limity korpusového centra</t>
  </si>
  <si>
    <t>Výpočet váhy zakázky</t>
  </si>
  <si>
    <t>Dílec</t>
  </si>
  <si>
    <t>Délka nadrozměr</t>
  </si>
  <si>
    <t>1/CZ DPD zásilka obvodově do 3m a 31,5kg</t>
  </si>
  <si>
    <t>Kódy dvířkoviny</t>
  </si>
  <si>
    <t>DTDL SMart C005 Cricket CLUB 3050/2070/19,8</t>
  </si>
  <si>
    <t>DTDL SMart C007 Ski CLUB 3050/2070/19,8</t>
  </si>
  <si>
    <t>DTDL SMart M022 Rockefeller MANHATTAN 3050/2070/19,6</t>
  </si>
  <si>
    <t>DTDL SMart M020 Empire MANHATTAN 3050/2070/19,8</t>
  </si>
  <si>
    <t>DTDL SMart M023 Epic MANHATTAN 3050/2070/19,6</t>
  </si>
  <si>
    <t>DTDL SMart MA08 Hermosa MALIBU 3050/2070/19,6</t>
  </si>
  <si>
    <t>DTDL SMart S205 Broadway SoHo/TIMBER 3050/2070/19,6</t>
  </si>
  <si>
    <t>DTDL SMart U001 Wall URBAN 3050/2070/19</t>
  </si>
  <si>
    <t>DTDL SMart U005 Iron URBAN 3050/2070/19</t>
  </si>
  <si>
    <t>DTDL SMart A021 Mykonos ANILINE 3050/2070/19</t>
  </si>
  <si>
    <t>DTDL SMart A023 Zante ANILINE 3050/2070/19</t>
  </si>
  <si>
    <t>DTDL SMart TU04 Pesca TUTTIFRUTTI 3050/2070/19</t>
  </si>
  <si>
    <t>Pesca TUTTIFRUTTI</t>
  </si>
  <si>
    <t>Zante ANILINE</t>
  </si>
  <si>
    <t>Mykonos ANILINE</t>
  </si>
  <si>
    <t>Iron URBAN</t>
  </si>
  <si>
    <t>Wall URBAN</t>
  </si>
  <si>
    <t>Broadway SoHo/TIMBER</t>
  </si>
  <si>
    <t>Hermosa MALIBU</t>
  </si>
  <si>
    <t>Epic MANHATTAN</t>
  </si>
  <si>
    <t>Empire MANHATTAN</t>
  </si>
  <si>
    <t>Rockefeller MANHATTAN</t>
  </si>
  <si>
    <t>Ski CLUB</t>
  </si>
  <si>
    <t>Cricket CLUB</t>
  </si>
  <si>
    <t>VÁHA KG/KS</t>
  </si>
  <si>
    <t>19,8 mm</t>
  </si>
  <si>
    <t>19 mm</t>
  </si>
  <si>
    <t>19,6 mm</t>
  </si>
  <si>
    <t xml:space="preserve"> 1/2/3</t>
  </si>
  <si>
    <t>1,2,3</t>
  </si>
  <si>
    <t>1,(2/3)</t>
  </si>
  <si>
    <t>1,(2/3),4</t>
  </si>
  <si>
    <t>1,(2/(3,4))</t>
  </si>
  <si>
    <t>1/(2,3,4)/5</t>
  </si>
  <si>
    <t>(1,2,3)/(4,5,6)/(7,8,9)</t>
  </si>
  <si>
    <t>1,2/(3/4/5)</t>
  </si>
  <si>
    <t>FRONTY MEBLOWE</t>
  </si>
  <si>
    <t>WYPEŁNIJ NIEBIESKIE POLA ORAZ WYBIERZ DEKOR Z OFERTY</t>
  </si>
  <si>
    <t>KLIENT</t>
  </si>
  <si>
    <t>NIP</t>
  </si>
  <si>
    <t>ADRES</t>
  </si>
  <si>
    <t>E-MAIL</t>
  </si>
  <si>
    <t>KLEJ</t>
  </si>
  <si>
    <t>PUR - wodoodporny</t>
  </si>
  <si>
    <t>Minimalny rozmiar to 100 x 100 mm. Maksymalna wysokość to 2400 mm, a maksymalna szerokość to 1270 mm.</t>
  </si>
  <si>
    <t>Dopasowanie słojów</t>
  </si>
  <si>
    <t>Szerokość (y):</t>
  </si>
  <si>
    <t>Cena frontu</t>
  </si>
  <si>
    <t>RAZEM</t>
  </si>
  <si>
    <t>Cena bez VAT</t>
  </si>
  <si>
    <t>Cena s VAT</t>
  </si>
  <si>
    <t>Podpis klienta</t>
  </si>
  <si>
    <t>DOSTĘPNE DEKORY</t>
  </si>
  <si>
    <t>W PRZYPADKU KOMBINACJI WIELU DEKORÓW PROSZĘ UWZGLĘDNIĆ RÓŻNĄ GRUBOŚĆ PŁYTY - 19 mm, 19,6 mm i 19,8 mm</t>
  </si>
  <si>
    <r>
      <rPr>
        <b/>
        <sz val="10"/>
        <rFont val="Arial"/>
        <family val="2"/>
        <charset val="238"/>
      </rPr>
      <t xml:space="preserve">SM´art: Surface Material art
</t>
    </r>
    <r>
      <rPr>
        <sz val="10"/>
        <rFont val="Arial"/>
        <family val="2"/>
      </rPr>
      <t xml:space="preserve">
Płyta wiórowa dwustronnie laminowana. Standardowa płyta wiórowa zgodna z EN 312 przeznaczona do środowisk suchych, gramatura 600 -750kg/m3. Producent: SM´art, Włochy</t>
    </r>
  </si>
  <si>
    <t>NR ZAMÓWIENIA
…...................................</t>
  </si>
  <si>
    <t>CZERWONE STRZAŁKI NA SCHEMATACH WSKAZUJĄ KIERUNEK USŁOJENIA</t>
  </si>
  <si>
    <t>NAJCZĘSTSZE ZASTOSOWANIA</t>
  </si>
  <si>
    <t>WZÓR</t>
  </si>
  <si>
    <t>ZAWANSOWANE ZASOSOWANIA</t>
  </si>
  <si>
    <t>KATOWICE</t>
  </si>
  <si>
    <t>484863 </t>
  </si>
  <si>
    <t>Długość (x):</t>
  </si>
  <si>
    <t>CIĄGŁOŚĆ SŁOJÓW</t>
  </si>
  <si>
    <t>NIE CHCĘ KONTYNUACJI SŁOJÓW</t>
  </si>
  <si>
    <t>WYPEŁNIA KLIENT</t>
  </si>
  <si>
    <t>INSTRUKCJA</t>
  </si>
  <si>
    <t>WZÓR CIĄGŁOŚCI SŁOJÓW</t>
  </si>
  <si>
    <t xml:space="preserve">tutaj wpisz wzór </t>
  </si>
  <si>
    <t>KOLEJNY WZÓR CIĄGŁOŚCI SŁOJÓW</t>
  </si>
  <si>
    <t>LINK DO PORTALU - SKŁADANIE ZAMÓWIEŃ, PLAN CIĘCIA I OPTYMALIZACJA</t>
  </si>
  <si>
    <t>Wersja: 5_9_2022</t>
  </si>
  <si>
    <r>
      <t xml:space="preserve">Nie wykonujemy żadnych nietypowych operacji (wiercenie otworów pod zawiasy, zaślepki itp.). 
Oferta dotyczy wyłącznie produkcji frontów drzwiowych.
Jeśli interesują Cię nietypowe operacje, skorzystaj z naszego planu rozkroju na portalu klienta.
</t>
    </r>
    <r>
      <rPr>
        <b/>
        <sz val="16"/>
        <color rgb="FF2C50A0"/>
        <rFont val="Arial"/>
        <family val="2"/>
        <charset val="238"/>
      </rPr>
      <t xml:space="preserve">
DZIĘKUJEMY ZA ZROZUMIENIE
</t>
    </r>
  </si>
  <si>
    <t>Podstawowym wskaźnikiem montażu zespołów jest lewy górny róg, od którego rozpoczyna się składanie części obok siebie zgodnie z symbolem użytym we wzorze
Numery elementów są używane według wzoru zgodnie z wprowadzonymi danymi
Aby uzyskać ciągłość OBOK SIEBIE użyj , (przecinek)
Dla ciągłości POD SOBĄ użyj / (ukośnik)</t>
  </si>
  <si>
    <t>3 elementy pod sobą w schemacie cięcia (słoje w częściach idą równolegle)</t>
  </si>
  <si>
    <t>3 elementy obok siebie w schemacie cięcia (słoje w częściach następują po sobie)</t>
  </si>
  <si>
    <t>ODBIÓR</t>
  </si>
  <si>
    <r>
      <rPr>
        <sz val="16"/>
        <color theme="1"/>
        <rFont val="Calibri"/>
        <family val="2"/>
        <charset val="238"/>
        <scheme val="minor"/>
      </rPr>
      <t xml:space="preserve">SPRAWDŹ FORMUŁĘ WPISANĄ W POWYŻSZYM LINKU - DZIĘKI OPTYMALIZACJI CIĘCIA ZOBACZYSZ JAK ŁĄCZĄ SIĘ POSZCZEGÓLNE ELEMENTY ORAZ JAK PŁYTA BĘDZIE CIĘTA I UŻYWANA
</t>
    </r>
    <r>
      <rPr>
        <b/>
        <sz val="20"/>
        <color theme="1"/>
        <rFont val="Calibri"/>
        <family val="2"/>
        <charset val="238"/>
        <scheme val="minor"/>
      </rPr>
      <t xml:space="preserve">
</t>
    </r>
    <r>
      <rPr>
        <b/>
        <sz val="20"/>
        <color rgb="FFFF0000"/>
        <rFont val="Calibri"/>
        <family val="2"/>
        <charset val="238"/>
        <scheme val="minor"/>
      </rPr>
      <t xml:space="preserve">POSZCZEGÓLNE ELEMENTY ZOSTANĄ POCIĘTE WEDŁUG OKREŚLONEGO WZORU
DLATEGO PROSIMY O UWAŻNE SPRAWDZENIE
PÓŹNIEJSZE REKLAMACJE NIE BĘDĄ ROZPATRYWANE
</t>
    </r>
    <r>
      <rPr>
        <b/>
        <sz val="20"/>
        <color theme="1"/>
        <rFont val="Calibri"/>
        <family val="2"/>
        <charset val="238"/>
        <scheme val="minor"/>
      </rPr>
      <t xml:space="preserve">
JEŚLI MASZ PYTANIA, SKONTAKTUJ SIĘ Z NAMI
</t>
    </r>
    <r>
      <rPr>
        <b/>
        <sz val="22"/>
        <color rgb="FF0DA3FF"/>
        <rFont val="Calibri"/>
        <family val="2"/>
        <charset val="238"/>
        <scheme val="minor"/>
      </rPr>
      <t>32 790 85 80</t>
    </r>
    <r>
      <rPr>
        <sz val="20"/>
        <color theme="1"/>
        <rFont val="Calibri"/>
        <family val="2"/>
        <charset val="238"/>
        <scheme val="minor"/>
      </rPr>
      <t xml:space="preserve">
</t>
    </r>
  </si>
  <si>
    <r>
      <rPr>
        <b/>
        <sz val="12"/>
        <rFont val="Arial"/>
        <family val="2"/>
        <charset val="238"/>
      </rPr>
      <t xml:space="preserve">JEŚLI CHCESZ DOSTAWĘ 
SKONTAKTUJ SIĘ Z HURTOWNIĄ W KATOWICACH </t>
    </r>
    <r>
      <rPr>
        <b/>
        <sz val="12"/>
        <color rgb="FF0033CC"/>
        <rFont val="Arial"/>
        <family val="2"/>
        <charset val="238"/>
      </rPr>
      <t>32 790 85 80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</si>
</sst>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\ &quot;Kč&quot;"/>
    <numFmt numFmtId="167" formatCode="#,##0\ [$Kč-405];\-#,##0\ [$Kč-405]"/>
    <numFmt numFmtId="168" formatCode="#,##0\ [$zł-415]"/>
    <numFmt numFmtId="169" formatCode="#,##0\ [$zł-415];\-#,##0\ [$zł-415]"/>
    <numFmt numFmtId="170" formatCode="_-* #,##0.00\ [$zł-415]_-;\-* #,##0.00\ [$zł-415]_-;_-* &quot;-&quot;??\ [$zł-415]_-;_-@_-"/>
    <numFmt numFmtId="171" formatCode="#,##0.0\ [$zł-415]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3"/>
      <color indexed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sz val="18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6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6"/>
      <color theme="4" tint="-0.249977111117893"/>
      <name val="Arial"/>
      <family val="2"/>
      <charset val="238"/>
    </font>
    <font>
      <b/>
      <u/>
      <sz val="18"/>
      <color theme="4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</font>
    <font>
      <sz val="12"/>
      <color rgb="FF2C50A0"/>
      <name val="Arial"/>
      <family val="2"/>
      <charset val="238"/>
    </font>
    <font>
      <b/>
      <sz val="16"/>
      <color rgb="FF2C50A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8"/>
      <name val="Arial"/>
      <family val="2"/>
      <charset val="238"/>
    </font>
    <font>
      <b/>
      <sz val="12"/>
      <color theme="0"/>
      <name val="Arial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8"/>
      <color theme="0" tint="-0.34998626667073579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u/>
      <sz val="18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color rgb="FF0DA3FF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rgb="FF0033CC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6458A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16">
    <xf numFmtId="0" fontId="0" fillId="0" borderId="0" xfId="0"/>
    <xf numFmtId="0" fontId="1" fillId="0" borderId="0" xfId="1" applyAlignment="1" applyProtection="1">
      <alignment horizontal="right"/>
      <protection hidden="1"/>
    </xf>
    <xf numFmtId="0" fontId="1" fillId="0" borderId="0" xfId="1" applyProtection="1">
      <protection hidden="1"/>
    </xf>
    <xf numFmtId="0" fontId="1" fillId="0" borderId="2" xfId="1" applyBorder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1" fillId="0" borderId="5" xfId="1" applyBorder="1" applyProtection="1">
      <protection hidden="1"/>
    </xf>
    <xf numFmtId="0" fontId="1" fillId="0" borderId="0" xfId="1" applyBorder="1" applyProtection="1">
      <protection hidden="1"/>
    </xf>
    <xf numFmtId="0" fontId="1" fillId="0" borderId="0" xfId="1" applyFill="1" applyProtection="1">
      <protection hidden="1"/>
    </xf>
    <xf numFmtId="166" fontId="1" fillId="0" borderId="0" xfId="1" applyNumberFormat="1" applyProtection="1">
      <protection hidden="1"/>
    </xf>
    <xf numFmtId="0" fontId="1" fillId="0" borderId="0" xfId="1" applyFill="1" applyBorder="1" applyAlignment="1" applyProtection="1">
      <alignment horizontal="left" vertical="center"/>
      <protection hidden="1"/>
    </xf>
    <xf numFmtId="0" fontId="5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NumberFormat="1" applyFont="1" applyFill="1" applyBorder="1" applyAlignment="1" applyProtection="1">
      <alignment horizontal="center"/>
      <protection hidden="1"/>
    </xf>
    <xf numFmtId="164" fontId="1" fillId="0" borderId="0" xfId="2" applyFont="1" applyFill="1" applyBorder="1" applyProtection="1">
      <protection hidden="1"/>
    </xf>
    <xf numFmtId="165" fontId="1" fillId="0" borderId="0" xfId="1" applyNumberFormat="1" applyFill="1" applyBorder="1" applyProtection="1">
      <protection hidden="1"/>
    </xf>
    <xf numFmtId="0" fontId="1" fillId="0" borderId="6" xfId="1" applyBorder="1" applyProtection="1">
      <protection hidden="1"/>
    </xf>
    <xf numFmtId="0" fontId="1" fillId="0" borderId="8" xfId="1" applyBorder="1" applyProtection="1">
      <protection hidden="1"/>
    </xf>
    <xf numFmtId="0" fontId="1" fillId="0" borderId="7" xfId="1" applyBorder="1" applyProtection="1">
      <protection hidden="1"/>
    </xf>
    <xf numFmtId="0" fontId="1" fillId="0" borderId="0" xfId="1" applyBorder="1" applyAlignment="1" applyProtection="1">
      <alignment horizontal="right"/>
      <protection hidden="1"/>
    </xf>
    <xf numFmtId="0" fontId="4" fillId="0" borderId="0" xfId="1" applyFont="1" applyBorder="1" applyAlignment="1" applyProtection="1">
      <alignment horizontal="left"/>
      <protection hidden="1"/>
    </xf>
    <xf numFmtId="0" fontId="1" fillId="0" borderId="0" xfId="1" applyBorder="1" applyAlignment="1" applyProtection="1">
      <alignment horizontal="center"/>
      <protection hidden="1"/>
    </xf>
    <xf numFmtId="0" fontId="7" fillId="0" borderId="0" xfId="1" applyFont="1" applyFill="1" applyBorder="1" applyAlignment="1" applyProtection="1">
      <alignment horizontal="center"/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1" fillId="0" borderId="12" xfId="1" applyBorder="1" applyProtection="1">
      <protection hidden="1"/>
    </xf>
    <xf numFmtId="0" fontId="13" fillId="0" borderId="0" xfId="1" applyFont="1" applyAlignment="1" applyProtection="1">
      <alignment horizontal="right" vertical="top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5" fillId="0" borderId="0" xfId="1" applyFont="1" applyFill="1" applyBorder="1" applyAlignment="1" applyProtection="1">
      <alignment horizontal="left" vertical="center"/>
      <protection hidden="1"/>
    </xf>
    <xf numFmtId="167" fontId="5" fillId="0" borderId="0" xfId="1" applyNumberFormat="1" applyFont="1" applyFill="1" applyBorder="1" applyAlignment="1" applyProtection="1">
      <alignment horizontal="center" vertical="center"/>
      <protection hidden="1"/>
    </xf>
    <xf numFmtId="0" fontId="1" fillId="0" borderId="35" xfId="1" applyBorder="1" applyAlignment="1" applyProtection="1">
      <alignment horizontal="center"/>
      <protection hidden="1"/>
    </xf>
    <xf numFmtId="0" fontId="1" fillId="0" borderId="34" xfId="1" applyBorder="1" applyAlignment="1" applyProtection="1">
      <alignment horizontal="center"/>
      <protection hidden="1"/>
    </xf>
    <xf numFmtId="0" fontId="1" fillId="0" borderId="36" xfId="1" applyBorder="1" applyAlignment="1" applyProtection="1">
      <alignment horizontal="center"/>
      <protection hidden="1"/>
    </xf>
    <xf numFmtId="0" fontId="18" fillId="0" borderId="0" xfId="0" applyFont="1"/>
    <xf numFmtId="0" fontId="18" fillId="0" borderId="0" xfId="0" applyFont="1" applyBorder="1"/>
    <xf numFmtId="0" fontId="0" fillId="0" borderId="0" xfId="0" applyBorder="1"/>
    <xf numFmtId="0" fontId="1" fillId="0" borderId="1" xfId="1" applyBorder="1" applyAlignment="1" applyProtection="1">
      <alignment horizontal="center"/>
      <protection hidden="1"/>
    </xf>
    <xf numFmtId="0" fontId="0" fillId="3" borderId="1" xfId="0" applyFill="1" applyBorder="1"/>
    <xf numFmtId="0" fontId="18" fillId="3" borderId="1" xfId="0" applyFont="1" applyFill="1" applyBorder="1"/>
    <xf numFmtId="0" fontId="2" fillId="2" borderId="0" xfId="1" applyFont="1" applyFill="1" applyBorder="1" applyAlignment="1" applyProtection="1">
      <alignment horizontal="center"/>
      <protection hidden="1"/>
    </xf>
    <xf numFmtId="0" fontId="19" fillId="7" borderId="41" xfId="0" applyFont="1" applyFill="1" applyBorder="1"/>
    <xf numFmtId="0" fontId="0" fillId="8" borderId="41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" fillId="0" borderId="9" xfId="1" applyNumberFormat="1" applyFill="1" applyBorder="1" applyAlignment="1" applyProtection="1">
      <alignment horizontal="center"/>
      <protection locked="0" hidden="1"/>
    </xf>
    <xf numFmtId="1" fontId="1" fillId="0" borderId="10" xfId="1" applyNumberFormat="1" applyFill="1" applyBorder="1" applyAlignment="1" applyProtection="1">
      <alignment horizontal="center"/>
      <protection locked="0" hidden="1"/>
    </xf>
    <xf numFmtId="1" fontId="1" fillId="0" borderId="11" xfId="1" applyNumberFormat="1" applyFill="1" applyBorder="1" applyAlignment="1" applyProtection="1">
      <alignment horizontal="center"/>
      <protection locked="0" hidden="1"/>
    </xf>
    <xf numFmtId="1" fontId="1" fillId="0" borderId="31" xfId="1" applyNumberFormat="1" applyFill="1" applyBorder="1" applyAlignment="1" applyProtection="1">
      <alignment horizontal="center"/>
      <protection locked="0" hidden="1"/>
    </xf>
    <xf numFmtId="0" fontId="1" fillId="0" borderId="0" xfId="1" applyAlignment="1" applyProtection="1">
      <alignment vertical="center"/>
      <protection hidden="1"/>
    </xf>
    <xf numFmtId="0" fontId="1" fillId="0" borderId="0" xfId="1" applyBorder="1" applyAlignment="1" applyProtection="1">
      <alignment vertical="center"/>
      <protection hidden="1"/>
    </xf>
    <xf numFmtId="0" fontId="0" fillId="3" borderId="1" xfId="0" applyFill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2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18" fillId="0" borderId="5" xfId="0" applyFont="1" applyBorder="1"/>
    <xf numFmtId="0" fontId="0" fillId="0" borderId="0" xfId="0" applyBorder="1" applyAlignment="1">
      <alignment vertical="center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20" fillId="0" borderId="0" xfId="0" applyFont="1" applyBorder="1" applyAlignment="1">
      <alignment horizontal="center" vertical="center"/>
    </xf>
    <xf numFmtId="0" fontId="21" fillId="0" borderId="0" xfId="1" applyFont="1" applyBorder="1" applyAlignment="1" applyProtection="1">
      <alignment horizontal="center" vertical="center"/>
      <protection hidden="1"/>
    </xf>
    <xf numFmtId="0" fontId="1" fillId="0" borderId="0" xfId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4" fillId="0" borderId="45" xfId="1" applyFont="1" applyBorder="1" applyAlignment="1" applyProtection="1">
      <alignment horizontal="center" vertical="center"/>
      <protection hidden="1"/>
    </xf>
    <xf numFmtId="0" fontId="1" fillId="0" borderId="46" xfId="1" applyBorder="1" applyProtection="1">
      <protection hidden="1"/>
    </xf>
    <xf numFmtId="0" fontId="1" fillId="0" borderId="45" xfId="1" applyBorder="1" applyAlignment="1" applyProtection="1">
      <alignment horizontal="center" vertical="center"/>
      <protection hidden="1"/>
    </xf>
    <xf numFmtId="0" fontId="0" fillId="0" borderId="45" xfId="0" applyBorder="1" applyAlignment="1">
      <alignment horizontal="center" vertical="center"/>
    </xf>
    <xf numFmtId="0" fontId="22" fillId="0" borderId="45" xfId="1" applyFont="1" applyBorder="1" applyAlignment="1" applyProtection="1">
      <alignment horizontal="center" vertical="center"/>
      <protection hidden="1"/>
    </xf>
    <xf numFmtId="0" fontId="23" fillId="0" borderId="45" xfId="0" applyFont="1" applyBorder="1" applyAlignment="1" applyProtection="1">
      <alignment horizontal="center" vertical="center"/>
    </xf>
    <xf numFmtId="0" fontId="1" fillId="0" borderId="45" xfId="1" applyBorder="1" applyAlignment="1" applyProtection="1">
      <alignment horizontal="center" vertical="center"/>
      <protection hidden="1"/>
    </xf>
    <xf numFmtId="0" fontId="1" fillId="0" borderId="0" xfId="1" applyBorder="1" applyAlignment="1" applyProtection="1">
      <alignment horizontal="center" vertical="center"/>
      <protection hidden="1"/>
    </xf>
    <xf numFmtId="0" fontId="26" fillId="0" borderId="0" xfId="0" applyFont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19" fillId="12" borderId="39" xfId="0" applyFont="1" applyFill="1" applyBorder="1"/>
    <xf numFmtId="170" fontId="13" fillId="0" borderId="0" xfId="1" applyNumberFormat="1" applyFont="1" applyAlignment="1" applyProtection="1">
      <alignment horizontal="right" vertical="top"/>
      <protection hidden="1"/>
    </xf>
    <xf numFmtId="0" fontId="0" fillId="0" borderId="0" xfId="0" applyAlignment="1">
      <alignment horizontal="left"/>
    </xf>
    <xf numFmtId="0" fontId="1" fillId="0" borderId="45" xfId="1" applyBorder="1" applyAlignment="1" applyProtection="1">
      <alignment horizontal="center" vertical="center"/>
      <protection hidden="1"/>
    </xf>
    <xf numFmtId="1" fontId="1" fillId="0" borderId="68" xfId="1" applyNumberFormat="1" applyFill="1" applyBorder="1" applyAlignment="1" applyProtection="1">
      <alignment horizontal="center"/>
      <protection locked="0" hidden="1"/>
    </xf>
    <xf numFmtId="0" fontId="1" fillId="0" borderId="69" xfId="1" applyBorder="1" applyAlignment="1" applyProtection="1">
      <alignment horizontal="center"/>
      <protection hidden="1"/>
    </xf>
    <xf numFmtId="0" fontId="1" fillId="0" borderId="70" xfId="1" applyBorder="1" applyAlignment="1" applyProtection="1">
      <alignment horizontal="center"/>
      <protection hidden="1"/>
    </xf>
    <xf numFmtId="0" fontId="1" fillId="0" borderId="73" xfId="1" applyBorder="1" applyAlignment="1" applyProtection="1">
      <alignment horizontal="center"/>
      <protection hidden="1"/>
    </xf>
    <xf numFmtId="1" fontId="1" fillId="0" borderId="72" xfId="1" applyNumberFormat="1" applyFill="1" applyBorder="1" applyAlignment="1" applyProtection="1">
      <alignment horizontal="center"/>
      <protection locked="0" hidden="1"/>
    </xf>
    <xf numFmtId="0" fontId="38" fillId="0" borderId="4" xfId="5" applyFont="1" applyFill="1" applyBorder="1" applyAlignment="1">
      <alignment vertical="center"/>
    </xf>
    <xf numFmtId="0" fontId="0" fillId="0" borderId="37" xfId="0" applyBorder="1"/>
    <xf numFmtId="0" fontId="52" fillId="0" borderId="0" xfId="0" applyFont="1" applyFill="1" applyAlignment="1">
      <alignment vertical="center"/>
    </xf>
    <xf numFmtId="169" fontId="1" fillId="0" borderId="52" xfId="4" applyNumberFormat="1" applyFont="1" applyFill="1" applyBorder="1" applyAlignment="1" applyProtection="1">
      <alignment horizontal="center"/>
      <protection hidden="1"/>
    </xf>
    <xf numFmtId="169" fontId="1" fillId="0" borderId="20" xfId="4" applyNumberFormat="1" applyFont="1" applyFill="1" applyBorder="1" applyAlignment="1" applyProtection="1">
      <alignment horizontal="center"/>
      <protection hidden="1"/>
    </xf>
    <xf numFmtId="169" fontId="1" fillId="0" borderId="21" xfId="4" applyNumberFormat="1" applyFont="1" applyFill="1" applyBorder="1" applyAlignment="1" applyProtection="1">
      <alignment horizontal="center"/>
      <protection hidden="1"/>
    </xf>
    <xf numFmtId="0" fontId="5" fillId="5" borderId="2" xfId="1" applyFont="1" applyFill="1" applyBorder="1" applyAlignment="1" applyProtection="1">
      <alignment horizontal="center" vertical="center"/>
      <protection hidden="1"/>
    </xf>
    <xf numFmtId="0" fontId="5" fillId="5" borderId="38" xfId="1" applyFont="1" applyFill="1" applyBorder="1" applyAlignment="1" applyProtection="1">
      <alignment horizontal="center" vertical="center"/>
      <protection hidden="1"/>
    </xf>
    <xf numFmtId="2" fontId="1" fillId="0" borderId="50" xfId="1" applyNumberFormat="1" applyFill="1" applyBorder="1" applyAlignment="1" applyProtection="1">
      <alignment horizontal="center"/>
      <protection hidden="1"/>
    </xf>
    <xf numFmtId="2" fontId="1" fillId="0" borderId="17" xfId="1" applyNumberFormat="1" applyFill="1" applyBorder="1" applyAlignment="1" applyProtection="1">
      <alignment horizontal="center"/>
      <protection hidden="1"/>
    </xf>
    <xf numFmtId="2" fontId="1" fillId="0" borderId="51" xfId="1" applyNumberFormat="1" applyFill="1" applyBorder="1" applyAlignment="1" applyProtection="1">
      <alignment horizontal="center"/>
      <protection hidden="1"/>
    </xf>
    <xf numFmtId="2" fontId="1" fillId="0" borderId="52" xfId="1" applyNumberFormat="1" applyFill="1" applyBorder="1" applyAlignment="1" applyProtection="1">
      <alignment horizontal="center"/>
      <protection hidden="1"/>
    </xf>
    <xf numFmtId="2" fontId="1" fillId="0" borderId="20" xfId="1" applyNumberFormat="1" applyFill="1" applyBorder="1" applyAlignment="1" applyProtection="1">
      <alignment horizontal="center"/>
      <protection hidden="1"/>
    </xf>
    <xf numFmtId="2" fontId="1" fillId="0" borderId="53" xfId="1" applyNumberFormat="1" applyFill="1" applyBorder="1" applyAlignment="1" applyProtection="1">
      <alignment horizont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21" fillId="0" borderId="42" xfId="1" applyFont="1" applyBorder="1" applyAlignment="1" applyProtection="1">
      <alignment horizontal="center" vertical="center"/>
      <protection hidden="1"/>
    </xf>
    <xf numFmtId="0" fontId="21" fillId="0" borderId="43" xfId="1" applyFont="1" applyBorder="1" applyAlignment="1" applyProtection="1">
      <alignment horizontal="center" vertical="center"/>
      <protection hidden="1"/>
    </xf>
    <xf numFmtId="0" fontId="21" fillId="0" borderId="44" xfId="1" applyFont="1" applyBorder="1" applyAlignment="1" applyProtection="1">
      <alignment horizontal="center" vertical="center"/>
      <protection hidden="1"/>
    </xf>
    <xf numFmtId="0" fontId="5" fillId="5" borderId="32" xfId="1" applyFont="1" applyFill="1" applyBorder="1" applyAlignment="1" applyProtection="1">
      <alignment horizontal="center" vertical="center"/>
      <protection hidden="1"/>
    </xf>
    <xf numFmtId="0" fontId="5" fillId="5" borderId="4" xfId="1" applyFont="1" applyFill="1" applyBorder="1" applyAlignment="1" applyProtection="1">
      <alignment horizontal="center" vertical="center"/>
      <protection hidden="1"/>
    </xf>
    <xf numFmtId="0" fontId="5" fillId="5" borderId="37" xfId="1" applyFont="1" applyFill="1" applyBorder="1" applyAlignment="1" applyProtection="1">
      <alignment horizontal="center" vertical="center"/>
      <protection hidden="1"/>
    </xf>
    <xf numFmtId="0" fontId="5" fillId="5" borderId="33" xfId="1" applyFont="1" applyFill="1" applyBorder="1" applyAlignment="1" applyProtection="1">
      <alignment horizontal="center" vertical="center"/>
      <protection hidden="1"/>
    </xf>
    <xf numFmtId="0" fontId="24" fillId="0" borderId="13" xfId="1" applyFont="1" applyBorder="1" applyAlignment="1" applyProtection="1">
      <alignment horizontal="center" vertical="center" wrapText="1"/>
      <protection hidden="1"/>
    </xf>
    <xf numFmtId="0" fontId="25" fillId="0" borderId="14" xfId="1" applyFont="1" applyBorder="1" applyAlignment="1" applyProtection="1">
      <alignment horizontal="center" vertical="center" wrapText="1"/>
      <protection hidden="1"/>
    </xf>
    <xf numFmtId="0" fontId="25" fillId="0" borderId="15" xfId="1" applyFont="1" applyBorder="1" applyAlignment="1" applyProtection="1">
      <alignment horizontal="center" vertical="center" wrapText="1"/>
      <protection hidden="1"/>
    </xf>
    <xf numFmtId="0" fontId="35" fillId="4" borderId="0" xfId="1" applyFont="1" applyFill="1" applyAlignment="1" applyProtection="1">
      <alignment horizontal="center"/>
      <protection hidden="1"/>
    </xf>
    <xf numFmtId="0" fontId="4" fillId="0" borderId="3" xfId="1" applyFont="1" applyFill="1" applyBorder="1" applyAlignment="1" applyProtection="1">
      <alignment horizontal="center"/>
      <protection locked="0" hidden="1"/>
    </xf>
    <xf numFmtId="0" fontId="4" fillId="0" borderId="4" xfId="1" applyFont="1" applyFill="1" applyBorder="1" applyAlignment="1" applyProtection="1">
      <alignment horizontal="center"/>
      <protection locked="0" hidden="1"/>
    </xf>
    <xf numFmtId="0" fontId="4" fillId="0" borderId="12" xfId="1" applyFont="1" applyFill="1" applyBorder="1" applyAlignment="1" applyProtection="1">
      <alignment horizontal="center"/>
      <protection locked="0" hidden="1"/>
    </xf>
    <xf numFmtId="0" fontId="4" fillId="0" borderId="25" xfId="1" applyFont="1" applyFill="1" applyBorder="1" applyAlignment="1" applyProtection="1">
      <alignment horizontal="center"/>
      <protection locked="0" hidden="1"/>
    </xf>
    <xf numFmtId="0" fontId="4" fillId="0" borderId="26" xfId="1" applyFont="1" applyFill="1" applyBorder="1" applyAlignment="1" applyProtection="1">
      <alignment horizontal="center"/>
      <protection locked="0" hidden="1"/>
    </xf>
    <xf numFmtId="0" fontId="4" fillId="0" borderId="27" xfId="1" applyFont="1" applyFill="1" applyBorder="1" applyAlignment="1" applyProtection="1">
      <alignment horizontal="center"/>
      <protection locked="0" hidden="1"/>
    </xf>
    <xf numFmtId="170" fontId="5" fillId="0" borderId="0" xfId="1" applyNumberFormat="1" applyFont="1" applyAlignment="1" applyProtection="1">
      <alignment horizontal="center" wrapText="1"/>
      <protection hidden="1"/>
    </xf>
    <xf numFmtId="170" fontId="5" fillId="0" borderId="0" xfId="1" applyNumberFormat="1" applyFont="1" applyAlignment="1" applyProtection="1">
      <alignment horizontal="center"/>
      <protection hidden="1"/>
    </xf>
    <xf numFmtId="0" fontId="4" fillId="0" borderId="22" xfId="1" applyFont="1" applyFill="1" applyBorder="1" applyAlignment="1" applyProtection="1">
      <alignment horizontal="center"/>
      <protection locked="0" hidden="1"/>
    </xf>
    <xf numFmtId="0" fontId="4" fillId="0" borderId="23" xfId="1" applyFont="1" applyFill="1" applyBorder="1" applyAlignment="1" applyProtection="1">
      <alignment horizontal="center"/>
      <protection locked="0" hidden="1"/>
    </xf>
    <xf numFmtId="0" fontId="4" fillId="0" borderId="24" xfId="1" applyFont="1" applyFill="1" applyBorder="1" applyAlignment="1" applyProtection="1">
      <alignment horizontal="center"/>
      <protection locked="0" hidden="1"/>
    </xf>
    <xf numFmtId="0" fontId="5" fillId="5" borderId="16" xfId="1" applyFont="1" applyFill="1" applyBorder="1" applyAlignment="1" applyProtection="1">
      <alignment horizontal="center"/>
      <protection hidden="1"/>
    </xf>
    <xf numFmtId="0" fontId="5" fillId="5" borderId="17" xfId="1" applyFont="1" applyFill="1" applyBorder="1" applyAlignment="1" applyProtection="1">
      <alignment horizontal="center"/>
      <protection hidden="1"/>
    </xf>
    <xf numFmtId="0" fontId="5" fillId="5" borderId="18" xfId="1" applyFont="1" applyFill="1" applyBorder="1" applyAlignment="1" applyProtection="1">
      <alignment horizontal="center"/>
      <protection hidden="1"/>
    </xf>
    <xf numFmtId="0" fontId="3" fillId="0" borderId="0" xfId="1" applyFont="1" applyFill="1" applyBorder="1" applyAlignment="1" applyProtection="1">
      <alignment horizontal="right" vertical="top"/>
      <protection hidden="1"/>
    </xf>
    <xf numFmtId="0" fontId="5" fillId="5" borderId="25" xfId="1" applyFont="1" applyFill="1" applyBorder="1" applyAlignment="1" applyProtection="1">
      <alignment horizontal="center"/>
      <protection hidden="1"/>
    </xf>
    <xf numFmtId="0" fontId="5" fillId="5" borderId="26" xfId="1" applyFont="1" applyFill="1" applyBorder="1" applyAlignment="1" applyProtection="1">
      <alignment horizontal="center"/>
      <protection hidden="1"/>
    </xf>
    <xf numFmtId="0" fontId="5" fillId="5" borderId="27" xfId="1" applyFont="1" applyFill="1" applyBorder="1" applyAlignment="1" applyProtection="1">
      <alignment horizontal="center"/>
      <protection hidden="1"/>
    </xf>
    <xf numFmtId="0" fontId="5" fillId="5" borderId="22" xfId="1" applyFont="1" applyFill="1" applyBorder="1" applyAlignment="1" applyProtection="1">
      <alignment horizontal="center"/>
      <protection hidden="1"/>
    </xf>
    <xf numFmtId="0" fontId="5" fillId="5" borderId="23" xfId="1" applyFont="1" applyFill="1" applyBorder="1" applyAlignment="1" applyProtection="1">
      <alignment horizontal="center"/>
      <protection hidden="1"/>
    </xf>
    <xf numFmtId="0" fontId="5" fillId="5" borderId="24" xfId="1" applyFont="1" applyFill="1" applyBorder="1" applyAlignment="1" applyProtection="1">
      <alignment horizontal="center"/>
      <protection hidden="1"/>
    </xf>
    <xf numFmtId="0" fontId="5" fillId="5" borderId="13" xfId="1" applyFont="1" applyFill="1" applyBorder="1" applyAlignment="1" applyProtection="1">
      <alignment horizontal="center" vertical="center"/>
      <protection hidden="1"/>
    </xf>
    <xf numFmtId="0" fontId="5" fillId="5" borderId="14" xfId="1" applyFont="1" applyFill="1" applyBorder="1" applyAlignment="1" applyProtection="1">
      <alignment horizontal="center" vertical="center"/>
      <protection hidden="1"/>
    </xf>
    <xf numFmtId="0" fontId="5" fillId="5" borderId="15" xfId="1" applyFont="1" applyFill="1" applyBorder="1" applyAlignment="1" applyProtection="1">
      <alignment horizontal="center" vertical="center"/>
      <protection hidden="1"/>
    </xf>
    <xf numFmtId="0" fontId="5" fillId="0" borderId="13" xfId="1" applyFont="1" applyFill="1" applyBorder="1" applyAlignment="1" applyProtection="1">
      <alignment horizontal="center" vertical="center"/>
      <protection hidden="1"/>
    </xf>
    <xf numFmtId="0" fontId="5" fillId="0" borderId="14" xfId="1" applyFont="1" applyFill="1" applyBorder="1" applyAlignment="1" applyProtection="1">
      <alignment horizontal="center" vertical="center"/>
      <protection hidden="1"/>
    </xf>
    <xf numFmtId="0" fontId="5" fillId="0" borderId="15" xfId="1" applyFont="1" applyFill="1" applyBorder="1" applyAlignment="1" applyProtection="1">
      <alignment horizontal="center" vertical="center"/>
      <protection hidden="1"/>
    </xf>
    <xf numFmtId="0" fontId="53" fillId="0" borderId="3" xfId="1" applyFont="1" applyFill="1" applyBorder="1" applyAlignment="1" applyProtection="1">
      <alignment horizontal="center" vertical="center"/>
      <protection locked="0" hidden="1"/>
    </xf>
    <xf numFmtId="0" fontId="53" fillId="0" borderId="4" xfId="1" applyFont="1" applyFill="1" applyBorder="1" applyAlignment="1" applyProtection="1">
      <alignment horizontal="center" vertical="center"/>
      <protection locked="0" hidden="1"/>
    </xf>
    <xf numFmtId="0" fontId="53" fillId="0" borderId="12" xfId="1" applyFont="1" applyFill="1" applyBorder="1" applyAlignment="1" applyProtection="1">
      <alignment horizontal="center" vertical="center"/>
      <protection locked="0" hidden="1"/>
    </xf>
    <xf numFmtId="0" fontId="5" fillId="0" borderId="22" xfId="1" applyFont="1" applyFill="1" applyBorder="1" applyAlignment="1" applyProtection="1">
      <alignment horizontal="center" vertical="center"/>
      <protection hidden="1"/>
    </xf>
    <xf numFmtId="0" fontId="5" fillId="0" borderId="23" xfId="1" applyFont="1" applyFill="1" applyBorder="1" applyAlignment="1" applyProtection="1">
      <alignment horizontal="center" vertical="center"/>
      <protection hidden="1"/>
    </xf>
    <xf numFmtId="0" fontId="5" fillId="0" borderId="24" xfId="1" applyFont="1" applyFill="1" applyBorder="1" applyAlignment="1" applyProtection="1">
      <alignment horizontal="center" vertical="center"/>
      <protection hidden="1"/>
    </xf>
    <xf numFmtId="0" fontId="5" fillId="5" borderId="3" xfId="1" applyFont="1" applyFill="1" applyBorder="1" applyAlignment="1" applyProtection="1">
      <alignment horizontal="center"/>
      <protection hidden="1"/>
    </xf>
    <xf numFmtId="0" fontId="5" fillId="5" borderId="4" xfId="1" applyFont="1" applyFill="1" applyBorder="1" applyAlignment="1" applyProtection="1">
      <alignment horizontal="center"/>
      <protection hidden="1"/>
    </xf>
    <xf numFmtId="0" fontId="5" fillId="5" borderId="12" xfId="1" applyFont="1" applyFill="1" applyBorder="1" applyAlignment="1" applyProtection="1">
      <alignment horizontal="center"/>
      <protection hidden="1"/>
    </xf>
    <xf numFmtId="0" fontId="2" fillId="2" borderId="0" xfId="1" applyFont="1" applyFill="1" applyBorder="1" applyAlignment="1" applyProtection="1">
      <alignment horizontal="center"/>
      <protection hidden="1"/>
    </xf>
    <xf numFmtId="0" fontId="5" fillId="5" borderId="19" xfId="1" applyFont="1" applyFill="1" applyBorder="1" applyAlignment="1" applyProtection="1">
      <alignment horizontal="center"/>
      <protection hidden="1"/>
    </xf>
    <xf numFmtId="0" fontId="5" fillId="5" borderId="20" xfId="1" applyFont="1" applyFill="1" applyBorder="1" applyAlignment="1" applyProtection="1">
      <alignment horizontal="center"/>
      <protection hidden="1"/>
    </xf>
    <xf numFmtId="0" fontId="5" fillId="5" borderId="21" xfId="1" applyFont="1" applyFill="1" applyBorder="1" applyAlignment="1" applyProtection="1">
      <alignment horizontal="center"/>
      <protection hidden="1"/>
    </xf>
    <xf numFmtId="168" fontId="36" fillId="0" borderId="25" xfId="1" applyNumberFormat="1" applyFont="1" applyFill="1" applyBorder="1" applyAlignment="1" applyProtection="1">
      <alignment horizontal="center" vertical="center"/>
      <protection hidden="1"/>
    </xf>
    <xf numFmtId="168" fontId="36" fillId="0" borderId="26" xfId="1" applyNumberFormat="1" applyFont="1" applyFill="1" applyBorder="1" applyAlignment="1" applyProtection="1">
      <alignment horizontal="center" vertical="center"/>
      <protection hidden="1"/>
    </xf>
    <xf numFmtId="168" fontId="36" fillId="0" borderId="27" xfId="1" applyNumberFormat="1" applyFont="1" applyFill="1" applyBorder="1" applyAlignment="1" applyProtection="1">
      <alignment horizontal="center" vertical="center"/>
      <protection hidden="1"/>
    </xf>
    <xf numFmtId="168" fontId="36" fillId="0" borderId="5" xfId="1" applyNumberFormat="1" applyFont="1" applyFill="1" applyBorder="1" applyAlignment="1" applyProtection="1">
      <alignment horizontal="center" vertical="center"/>
      <protection hidden="1"/>
    </xf>
    <xf numFmtId="168" fontId="36" fillId="0" borderId="0" xfId="1" applyNumberFormat="1" applyFont="1" applyFill="1" applyBorder="1" applyAlignment="1" applyProtection="1">
      <alignment horizontal="center" vertical="center"/>
      <protection hidden="1"/>
    </xf>
    <xf numFmtId="168" fontId="36" fillId="0" borderId="7" xfId="1" applyNumberFormat="1" applyFont="1" applyFill="1" applyBorder="1" applyAlignment="1" applyProtection="1">
      <alignment horizontal="center" vertical="center"/>
      <protection hidden="1"/>
    </xf>
    <xf numFmtId="168" fontId="36" fillId="0" borderId="6" xfId="1" applyNumberFormat="1" applyFont="1" applyFill="1" applyBorder="1" applyAlignment="1" applyProtection="1">
      <alignment horizontal="center" vertical="center"/>
      <protection hidden="1"/>
    </xf>
    <xf numFmtId="168" fontId="36" fillId="0" borderId="2" xfId="1" applyNumberFormat="1" applyFont="1" applyFill="1" applyBorder="1" applyAlignment="1" applyProtection="1">
      <alignment horizontal="center" vertical="center"/>
      <protection hidden="1"/>
    </xf>
    <xf numFmtId="168" fontId="36" fillId="0" borderId="8" xfId="1" applyNumberFormat="1" applyFont="1" applyFill="1" applyBorder="1" applyAlignment="1" applyProtection="1">
      <alignment horizontal="center" vertical="center"/>
      <protection hidden="1"/>
    </xf>
    <xf numFmtId="0" fontId="5" fillId="5" borderId="76" xfId="1" applyFont="1" applyFill="1" applyBorder="1" applyAlignment="1" applyProtection="1">
      <alignment horizontal="center"/>
      <protection hidden="1"/>
    </xf>
    <xf numFmtId="0" fontId="5" fillId="5" borderId="77" xfId="1" applyFont="1" applyFill="1" applyBorder="1" applyAlignment="1" applyProtection="1">
      <alignment horizontal="center"/>
      <protection hidden="1"/>
    </xf>
    <xf numFmtId="0" fontId="14" fillId="0" borderId="2" xfId="1" applyFont="1" applyBorder="1" applyAlignment="1" applyProtection="1">
      <alignment horizontal="center" vertical="center"/>
      <protection hidden="1"/>
    </xf>
    <xf numFmtId="0" fontId="15" fillId="5" borderId="3" xfId="1" applyFont="1" applyFill="1" applyBorder="1" applyAlignment="1" applyProtection="1">
      <alignment horizontal="center" vertical="center"/>
      <protection hidden="1"/>
    </xf>
    <xf numFmtId="0" fontId="15" fillId="5" borderId="4" xfId="1" applyFont="1" applyFill="1" applyBorder="1" applyAlignment="1" applyProtection="1">
      <alignment horizontal="center" vertical="center"/>
      <protection hidden="1"/>
    </xf>
    <xf numFmtId="0" fontId="15" fillId="5" borderId="12" xfId="1" applyFont="1" applyFill="1" applyBorder="1" applyAlignment="1" applyProtection="1">
      <alignment horizontal="center" vertical="center"/>
      <protection hidden="1"/>
    </xf>
    <xf numFmtId="0" fontId="15" fillId="5" borderId="28" xfId="1" applyFont="1" applyFill="1" applyBorder="1" applyAlignment="1" applyProtection="1">
      <alignment horizontal="center" vertical="center"/>
      <protection hidden="1"/>
    </xf>
    <xf numFmtId="0" fontId="15" fillId="5" borderId="29" xfId="1" applyFont="1" applyFill="1" applyBorder="1" applyAlignment="1" applyProtection="1">
      <alignment horizontal="center" vertical="center"/>
      <protection hidden="1"/>
    </xf>
    <xf numFmtId="0" fontId="15" fillId="5" borderId="30" xfId="1" applyFont="1" applyFill="1" applyBorder="1" applyAlignment="1" applyProtection="1">
      <alignment horizontal="center" vertical="center"/>
      <protection hidden="1"/>
    </xf>
    <xf numFmtId="0" fontId="11" fillId="13" borderId="74" xfId="1" applyFont="1" applyFill="1" applyBorder="1" applyAlignment="1" applyProtection="1">
      <alignment horizontal="center" vertical="center" wrapText="1"/>
      <protection hidden="1"/>
    </xf>
    <xf numFmtId="0" fontId="11" fillId="13" borderId="75" xfId="1" applyFont="1" applyFill="1" applyBorder="1" applyAlignment="1" applyProtection="1">
      <alignment horizontal="center" vertical="center" wrapText="1"/>
      <protection hidden="1"/>
    </xf>
    <xf numFmtId="0" fontId="5" fillId="5" borderId="32" xfId="1" applyNumberFormat="1" applyFont="1" applyFill="1" applyBorder="1" applyAlignment="1" applyProtection="1">
      <alignment horizontal="center" vertical="center" wrapText="1"/>
      <protection hidden="1"/>
    </xf>
    <xf numFmtId="0" fontId="5" fillId="5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5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5" borderId="33" xfId="1" applyNumberFormat="1" applyFont="1" applyFill="1" applyBorder="1" applyAlignment="1" applyProtection="1">
      <alignment horizontal="center" vertical="center" wrapText="1"/>
      <protection hidden="1"/>
    </xf>
    <xf numFmtId="0" fontId="5" fillId="5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5" borderId="8" xfId="1" applyNumberFormat="1" applyFont="1" applyFill="1" applyBorder="1" applyAlignment="1" applyProtection="1">
      <alignment horizontal="center" vertical="center" wrapText="1"/>
      <protection hidden="1"/>
    </xf>
    <xf numFmtId="169" fontId="1" fillId="0" borderId="50" xfId="4" applyNumberFormat="1" applyFont="1" applyFill="1" applyBorder="1" applyAlignment="1" applyProtection="1">
      <alignment horizontal="center"/>
      <protection hidden="1"/>
    </xf>
    <xf numFmtId="169" fontId="1" fillId="0" borderId="17" xfId="4" applyNumberFormat="1" applyFont="1" applyFill="1" applyBorder="1" applyAlignment="1" applyProtection="1">
      <alignment horizontal="center"/>
      <protection hidden="1"/>
    </xf>
    <xf numFmtId="169" fontId="1" fillId="0" borderId="18" xfId="4" applyNumberFormat="1" applyFont="1" applyFill="1" applyBorder="1" applyAlignment="1" applyProtection="1">
      <alignment horizontal="center"/>
      <protection hidden="1"/>
    </xf>
    <xf numFmtId="0" fontId="5" fillId="5" borderId="6" xfId="1" applyFont="1" applyFill="1" applyBorder="1" applyAlignment="1" applyProtection="1">
      <alignment horizontal="center" vertical="center"/>
      <protection hidden="1"/>
    </xf>
    <xf numFmtId="0" fontId="5" fillId="5" borderId="71" xfId="1" applyFont="1" applyFill="1" applyBorder="1" applyAlignment="1" applyProtection="1">
      <alignment horizontal="center" vertical="center"/>
      <protection hidden="1"/>
    </xf>
    <xf numFmtId="0" fontId="33" fillId="0" borderId="40" xfId="1" applyFont="1" applyBorder="1" applyAlignment="1" applyProtection="1">
      <alignment horizontal="center" vertical="center" wrapText="1"/>
      <protection hidden="1"/>
    </xf>
    <xf numFmtId="0" fontId="33" fillId="0" borderId="57" xfId="1" applyFont="1" applyBorder="1" applyAlignment="1" applyProtection="1">
      <alignment horizontal="center" vertical="center" wrapText="1"/>
      <protection hidden="1"/>
    </xf>
    <xf numFmtId="0" fontId="33" fillId="0" borderId="0" xfId="1" applyFont="1" applyBorder="1" applyAlignment="1" applyProtection="1">
      <alignment horizontal="center" vertical="center" wrapText="1"/>
      <protection hidden="1"/>
    </xf>
    <xf numFmtId="0" fontId="33" fillId="0" borderId="59" xfId="1" applyFont="1" applyBorder="1" applyAlignment="1" applyProtection="1">
      <alignment horizontal="center" vertical="center" wrapText="1"/>
      <protection hidden="1"/>
    </xf>
    <xf numFmtId="0" fontId="33" fillId="0" borderId="61" xfId="1" applyFont="1" applyBorder="1" applyAlignment="1" applyProtection="1">
      <alignment horizontal="center" vertical="center" wrapText="1"/>
      <protection hidden="1"/>
    </xf>
    <xf numFmtId="0" fontId="33" fillId="0" borderId="62" xfId="1" applyFont="1" applyBorder="1" applyAlignment="1" applyProtection="1">
      <alignment horizontal="center" vertical="center" wrapText="1"/>
      <protection hidden="1"/>
    </xf>
    <xf numFmtId="0" fontId="32" fillId="0" borderId="56" xfId="1" applyFont="1" applyBorder="1" applyAlignment="1" applyProtection="1">
      <alignment horizontal="center" vertical="center" wrapText="1"/>
      <protection hidden="1"/>
    </xf>
    <xf numFmtId="0" fontId="32" fillId="0" borderId="58" xfId="1" applyFont="1" applyBorder="1" applyAlignment="1" applyProtection="1">
      <alignment horizontal="center" vertical="center" wrapText="1"/>
      <protection hidden="1"/>
    </xf>
    <xf numFmtId="0" fontId="32" fillId="0" borderId="60" xfId="1" applyFont="1" applyBorder="1" applyAlignment="1" applyProtection="1">
      <alignment horizontal="center" vertical="center" wrapText="1"/>
      <protection hidden="1"/>
    </xf>
    <xf numFmtId="169" fontId="1" fillId="0" borderId="54" xfId="4" applyNumberFormat="1" applyFont="1" applyFill="1" applyBorder="1" applyAlignment="1" applyProtection="1">
      <alignment horizontal="center"/>
      <protection hidden="1"/>
    </xf>
    <xf numFmtId="169" fontId="1" fillId="0" borderId="23" xfId="4" applyNumberFormat="1" applyFont="1" applyFill="1" applyBorder="1" applyAlignment="1" applyProtection="1">
      <alignment horizontal="center"/>
      <protection hidden="1"/>
    </xf>
    <xf numFmtId="169" fontId="1" fillId="0" borderId="24" xfId="4" applyNumberFormat="1" applyFont="1" applyFill="1" applyBorder="1" applyAlignment="1" applyProtection="1">
      <alignment horizontal="center"/>
      <protection hidden="1"/>
    </xf>
    <xf numFmtId="171" fontId="5" fillId="0" borderId="19" xfId="1" applyNumberFormat="1" applyFont="1" applyBorder="1" applyAlignment="1" applyProtection="1">
      <alignment horizontal="center"/>
      <protection hidden="1"/>
    </xf>
    <xf numFmtId="171" fontId="5" fillId="0" borderId="21" xfId="1" applyNumberFormat="1" applyFont="1" applyBorder="1" applyAlignment="1" applyProtection="1">
      <alignment horizontal="center"/>
      <protection hidden="1"/>
    </xf>
    <xf numFmtId="171" fontId="5" fillId="0" borderId="6" xfId="1" applyNumberFormat="1" applyFont="1" applyBorder="1" applyAlignment="1" applyProtection="1">
      <alignment horizontal="center"/>
      <protection hidden="1"/>
    </xf>
    <xf numFmtId="171" fontId="5" fillId="0" borderId="8" xfId="1" applyNumberFormat="1" applyFont="1" applyBorder="1" applyAlignment="1" applyProtection="1">
      <alignment horizontal="center"/>
      <protection hidden="1"/>
    </xf>
    <xf numFmtId="0" fontId="5" fillId="0" borderId="16" xfId="1" applyFont="1" applyBorder="1" applyAlignment="1" applyProtection="1">
      <alignment horizontal="left"/>
      <protection hidden="1"/>
    </xf>
    <xf numFmtId="0" fontId="5" fillId="0" borderId="18" xfId="1" applyFont="1" applyBorder="1" applyAlignment="1" applyProtection="1">
      <alignment horizontal="left"/>
      <protection hidden="1"/>
    </xf>
    <xf numFmtId="2" fontId="1" fillId="0" borderId="54" xfId="1" applyNumberFormat="1" applyFill="1" applyBorder="1" applyAlignment="1" applyProtection="1">
      <alignment horizontal="center"/>
      <protection hidden="1"/>
    </xf>
    <xf numFmtId="2" fontId="1" fillId="0" borderId="23" xfId="1" applyNumberFormat="1" applyFill="1" applyBorder="1" applyAlignment="1" applyProtection="1">
      <alignment horizontal="center"/>
      <protection hidden="1"/>
    </xf>
    <xf numFmtId="2" fontId="1" fillId="0" borderId="55" xfId="1" applyNumberFormat="1" applyFill="1" applyBorder="1" applyAlignment="1" applyProtection="1">
      <alignment horizontal="center"/>
      <protection hidden="1"/>
    </xf>
    <xf numFmtId="0" fontId="5" fillId="0" borderId="19" xfId="1" applyFont="1" applyBorder="1" applyAlignment="1" applyProtection="1">
      <alignment horizontal="left"/>
      <protection hidden="1"/>
    </xf>
    <xf numFmtId="0" fontId="5" fillId="0" borderId="21" xfId="1" applyFont="1" applyBorder="1" applyAlignment="1" applyProtection="1">
      <alignment horizontal="left"/>
      <protection hidden="1"/>
    </xf>
    <xf numFmtId="0" fontId="5" fillId="0" borderId="22" xfId="1" applyFont="1" applyBorder="1" applyAlignment="1" applyProtection="1">
      <alignment horizontal="left"/>
      <protection hidden="1"/>
    </xf>
    <xf numFmtId="0" fontId="5" fillId="0" borderId="24" xfId="1" applyFont="1" applyBorder="1" applyAlignment="1" applyProtection="1">
      <alignment horizontal="left"/>
      <protection hidden="1"/>
    </xf>
    <xf numFmtId="4" fontId="5" fillId="0" borderId="16" xfId="1" applyNumberFormat="1" applyFont="1" applyBorder="1" applyAlignment="1" applyProtection="1">
      <alignment horizontal="center"/>
      <protection hidden="1"/>
    </xf>
    <xf numFmtId="4" fontId="5" fillId="0" borderId="18" xfId="1" applyNumberFormat="1" applyFont="1" applyBorder="1" applyAlignment="1" applyProtection="1">
      <alignment horizontal="center"/>
      <protection hidden="1"/>
    </xf>
    <xf numFmtId="0" fontId="5" fillId="0" borderId="3" xfId="1" applyFont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5" fillId="0" borderId="12" xfId="1" applyFont="1" applyBorder="1" applyAlignment="1" applyProtection="1">
      <alignment horizontal="center" vertical="center"/>
      <protection hidden="1"/>
    </xf>
    <xf numFmtId="0" fontId="5" fillId="0" borderId="5" xfId="1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0" fontId="4" fillId="0" borderId="42" xfId="1" applyFont="1" applyBorder="1" applyAlignment="1" applyProtection="1">
      <alignment horizontal="center" vertical="center" wrapText="1"/>
      <protection hidden="1"/>
    </xf>
    <xf numFmtId="0" fontId="1" fillId="0" borderId="43" xfId="1" applyBorder="1" applyAlignment="1" applyProtection="1">
      <alignment horizontal="center" vertical="center"/>
      <protection hidden="1"/>
    </xf>
    <xf numFmtId="0" fontId="1" fillId="0" borderId="44" xfId="1" applyBorder="1" applyAlignment="1" applyProtection="1">
      <alignment horizontal="center" vertical="center"/>
      <protection hidden="1"/>
    </xf>
    <xf numFmtId="0" fontId="4" fillId="0" borderId="45" xfId="1" applyFont="1" applyBorder="1" applyAlignment="1" applyProtection="1">
      <alignment horizontal="center" vertical="center" wrapText="1"/>
      <protection hidden="1"/>
    </xf>
    <xf numFmtId="0" fontId="1" fillId="0" borderId="0" xfId="1" applyBorder="1" applyAlignment="1" applyProtection="1">
      <alignment horizontal="center" vertical="center"/>
      <protection hidden="1"/>
    </xf>
    <xf numFmtId="0" fontId="1" fillId="0" borderId="46" xfId="1" applyBorder="1" applyAlignment="1" applyProtection="1">
      <alignment horizontal="center" vertical="center"/>
      <protection hidden="1"/>
    </xf>
    <xf numFmtId="0" fontId="1" fillId="0" borderId="45" xfId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" fillId="0" borderId="47" xfId="1" applyBorder="1" applyAlignment="1" applyProtection="1">
      <alignment horizontal="center" vertical="center"/>
      <protection hidden="1"/>
    </xf>
    <xf numFmtId="0" fontId="1" fillId="0" borderId="48" xfId="1" applyBorder="1" applyAlignment="1" applyProtection="1">
      <alignment horizontal="center" vertical="center"/>
      <protection hidden="1"/>
    </xf>
    <xf numFmtId="0" fontId="1" fillId="0" borderId="49" xfId="1" applyBorder="1" applyAlignment="1" applyProtection="1">
      <alignment horizontal="center" vertical="center"/>
      <protection hidden="1"/>
    </xf>
    <xf numFmtId="0" fontId="9" fillId="0" borderId="3" xfId="1" applyFont="1" applyBorder="1" applyAlignment="1" applyProtection="1">
      <alignment horizontal="center" vertical="top"/>
      <protection hidden="1"/>
    </xf>
    <xf numFmtId="0" fontId="9" fillId="0" borderId="4" xfId="1" applyFont="1" applyBorder="1" applyAlignment="1" applyProtection="1">
      <alignment horizontal="center" vertical="top"/>
      <protection hidden="1"/>
    </xf>
    <xf numFmtId="0" fontId="9" fillId="0" borderId="12" xfId="1" applyFont="1" applyBorder="1" applyAlignment="1" applyProtection="1">
      <alignment horizontal="center" vertical="top"/>
      <protection hidden="1"/>
    </xf>
    <xf numFmtId="0" fontId="9" fillId="0" borderId="5" xfId="1" applyFont="1" applyBorder="1" applyAlignment="1" applyProtection="1">
      <alignment horizontal="center" vertical="top"/>
      <protection hidden="1"/>
    </xf>
    <xf numFmtId="0" fontId="9" fillId="0" borderId="0" xfId="1" applyFont="1" applyAlignment="1" applyProtection="1">
      <alignment horizontal="center" vertical="top"/>
      <protection hidden="1"/>
    </xf>
    <xf numFmtId="0" fontId="9" fillId="0" borderId="7" xfId="1" applyFont="1" applyBorder="1" applyAlignment="1" applyProtection="1">
      <alignment horizontal="center" vertical="top"/>
      <protection hidden="1"/>
    </xf>
    <xf numFmtId="0" fontId="9" fillId="0" borderId="6" xfId="1" applyFont="1" applyBorder="1" applyAlignment="1" applyProtection="1">
      <alignment horizontal="center" vertical="top"/>
      <protection hidden="1"/>
    </xf>
    <xf numFmtId="0" fontId="9" fillId="0" borderId="2" xfId="1" applyFont="1" applyBorder="1" applyAlignment="1" applyProtection="1">
      <alignment horizontal="center" vertical="top"/>
      <protection hidden="1"/>
    </xf>
    <xf numFmtId="0" fontId="9" fillId="0" borderId="8" xfId="1" applyFont="1" applyBorder="1" applyAlignment="1" applyProtection="1">
      <alignment horizontal="center" vertical="top"/>
      <protection hidden="1"/>
    </xf>
    <xf numFmtId="0" fontId="29" fillId="0" borderId="6" xfId="5" applyFill="1" applyBorder="1" applyAlignment="1" applyProtection="1">
      <alignment horizontal="center" vertical="center"/>
      <protection locked="0"/>
    </xf>
    <xf numFmtId="0" fontId="29" fillId="0" borderId="2" xfId="5" applyFill="1" applyBorder="1" applyAlignment="1" applyProtection="1">
      <alignment horizontal="center" vertical="center"/>
      <protection locked="0"/>
    </xf>
    <xf numFmtId="0" fontId="29" fillId="0" borderId="38" xfId="5" applyFill="1" applyBorder="1" applyAlignment="1" applyProtection="1">
      <alignment horizontal="center" vertical="center"/>
      <protection locked="0"/>
    </xf>
    <xf numFmtId="0" fontId="51" fillId="0" borderId="2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9" fillId="9" borderId="3" xfId="1" applyFont="1" applyFill="1" applyBorder="1" applyAlignment="1" applyProtection="1">
      <alignment horizontal="center" vertical="center" wrapText="1"/>
      <protection hidden="1"/>
    </xf>
    <xf numFmtId="0" fontId="5" fillId="9" borderId="4" xfId="1" applyFont="1" applyFill="1" applyBorder="1" applyAlignment="1" applyProtection="1">
      <alignment horizontal="center" vertical="center"/>
      <protection hidden="1"/>
    </xf>
    <xf numFmtId="0" fontId="5" fillId="9" borderId="12" xfId="1" applyFont="1" applyFill="1" applyBorder="1" applyAlignment="1" applyProtection="1">
      <alignment horizontal="center" vertical="center"/>
      <protection hidden="1"/>
    </xf>
    <xf numFmtId="0" fontId="5" fillId="9" borderId="5" xfId="1" applyFont="1" applyFill="1" applyBorder="1" applyAlignment="1" applyProtection="1">
      <alignment horizontal="center" vertical="center"/>
      <protection hidden="1"/>
    </xf>
    <xf numFmtId="0" fontId="5" fillId="9" borderId="0" xfId="1" applyFont="1" applyFill="1" applyBorder="1" applyAlignment="1" applyProtection="1">
      <alignment horizontal="center" vertical="center"/>
      <protection hidden="1"/>
    </xf>
    <xf numFmtId="0" fontId="5" fillId="9" borderId="7" xfId="1" applyFont="1" applyFill="1" applyBorder="1" applyAlignment="1" applyProtection="1">
      <alignment horizontal="center" vertical="center"/>
      <protection hidden="1"/>
    </xf>
    <xf numFmtId="0" fontId="5" fillId="9" borderId="6" xfId="1" applyFont="1" applyFill="1" applyBorder="1" applyAlignment="1" applyProtection="1">
      <alignment horizontal="center" vertical="center"/>
      <protection hidden="1"/>
    </xf>
    <xf numFmtId="0" fontId="5" fillId="9" borderId="2" xfId="1" applyFont="1" applyFill="1" applyBorder="1" applyAlignment="1" applyProtection="1">
      <alignment horizontal="center" vertical="center"/>
      <protection hidden="1"/>
    </xf>
    <xf numFmtId="0" fontId="5" fillId="9" borderId="8" xfId="1" applyFont="1" applyFill="1" applyBorder="1" applyAlignment="1" applyProtection="1">
      <alignment horizontal="center" vertical="center"/>
      <protection hidden="1"/>
    </xf>
    <xf numFmtId="0" fontId="37" fillId="13" borderId="13" xfId="1" applyFont="1" applyFill="1" applyBorder="1" applyAlignment="1" applyProtection="1">
      <alignment horizontal="center" vertical="center" wrapText="1"/>
      <protection hidden="1"/>
    </xf>
    <xf numFmtId="0" fontId="37" fillId="13" borderId="14" xfId="1" applyFont="1" applyFill="1" applyBorder="1" applyAlignment="1" applyProtection="1">
      <alignment horizontal="center" vertical="center" wrapText="1"/>
      <protection hidden="1"/>
    </xf>
    <xf numFmtId="0" fontId="37" fillId="13" borderId="15" xfId="1" applyFont="1" applyFill="1" applyBorder="1" applyAlignment="1" applyProtection="1">
      <alignment horizontal="center" vertical="center" wrapText="1"/>
      <protection hidden="1"/>
    </xf>
    <xf numFmtId="0" fontId="43" fillId="15" borderId="66" xfId="0" applyFont="1" applyFill="1" applyBorder="1" applyAlignment="1">
      <alignment horizontal="center" vertical="center"/>
    </xf>
    <xf numFmtId="0" fontId="43" fillId="15" borderId="67" xfId="0" applyFont="1" applyFill="1" applyBorder="1" applyAlignment="1">
      <alignment horizontal="center" vertical="center"/>
    </xf>
    <xf numFmtId="49" fontId="50" fillId="0" borderId="64" xfId="0" applyNumberFormat="1" applyFont="1" applyBorder="1" applyAlignment="1" applyProtection="1">
      <alignment horizontal="center" vertical="center"/>
      <protection locked="0"/>
    </xf>
    <xf numFmtId="49" fontId="50" fillId="0" borderId="65" xfId="0" applyNumberFormat="1" applyFont="1" applyBorder="1" applyAlignment="1" applyProtection="1">
      <alignment horizontal="center" vertical="center"/>
      <protection locked="0"/>
    </xf>
    <xf numFmtId="0" fontId="44" fillId="0" borderId="3" xfId="5" applyFont="1" applyBorder="1" applyAlignment="1">
      <alignment horizontal="center" vertical="center"/>
    </xf>
    <xf numFmtId="0" fontId="44" fillId="0" borderId="4" xfId="5" applyFont="1" applyBorder="1" applyAlignment="1">
      <alignment horizontal="center" vertical="center"/>
    </xf>
    <xf numFmtId="0" fontId="44" fillId="0" borderId="12" xfId="5" applyFont="1" applyBorder="1" applyAlignment="1">
      <alignment horizontal="center" vertical="center"/>
    </xf>
    <xf numFmtId="0" fontId="44" fillId="0" borderId="5" xfId="5" applyFont="1" applyBorder="1" applyAlignment="1">
      <alignment horizontal="center" vertical="center"/>
    </xf>
    <xf numFmtId="0" fontId="44" fillId="0" borderId="0" xfId="5" applyFont="1" applyBorder="1" applyAlignment="1">
      <alignment horizontal="center" vertical="center"/>
    </xf>
    <xf numFmtId="0" fontId="44" fillId="0" borderId="7" xfId="5" applyFont="1" applyBorder="1" applyAlignment="1">
      <alignment horizontal="center" vertical="center"/>
    </xf>
    <xf numFmtId="0" fontId="45" fillId="16" borderId="5" xfId="0" applyFont="1" applyFill="1" applyBorder="1" applyAlignment="1">
      <alignment horizontal="center" vertical="center" wrapText="1"/>
    </xf>
    <xf numFmtId="0" fontId="45" fillId="16" borderId="0" xfId="0" applyFont="1" applyFill="1" applyAlignment="1">
      <alignment horizontal="center" vertical="center" wrapText="1"/>
    </xf>
    <xf numFmtId="0" fontId="45" fillId="16" borderId="7" xfId="0" applyFont="1" applyFill="1" applyBorder="1" applyAlignment="1">
      <alignment horizontal="center" vertical="center" wrapText="1"/>
    </xf>
    <xf numFmtId="0" fontId="45" fillId="16" borderId="6" xfId="0" applyFont="1" applyFill="1" applyBorder="1" applyAlignment="1">
      <alignment horizontal="center" vertical="center" wrapText="1"/>
    </xf>
    <xf numFmtId="0" fontId="45" fillId="16" borderId="2" xfId="0" applyFont="1" applyFill="1" applyBorder="1" applyAlignment="1">
      <alignment horizontal="center" vertical="center" wrapText="1"/>
    </xf>
    <xf numFmtId="0" fontId="45" fillId="16" borderId="8" xfId="0" applyFont="1" applyFill="1" applyBorder="1" applyAlignment="1">
      <alignment horizontal="center" vertical="center" wrapText="1"/>
    </xf>
    <xf numFmtId="0" fontId="40" fillId="17" borderId="13" xfId="0" applyFont="1" applyFill="1" applyBorder="1" applyAlignment="1">
      <alignment horizontal="center" vertical="center"/>
    </xf>
    <xf numFmtId="0" fontId="40" fillId="17" borderId="14" xfId="0" applyFont="1" applyFill="1" applyBorder="1" applyAlignment="1">
      <alignment horizontal="center" vertical="center"/>
    </xf>
    <xf numFmtId="0" fontId="40" fillId="17" borderId="15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center" vertical="center" wrapText="1"/>
    </xf>
    <xf numFmtId="0" fontId="30" fillId="10" borderId="5" xfId="0" applyFont="1" applyFill="1" applyBorder="1" applyAlignment="1">
      <alignment horizontal="center" vertical="center" wrapText="1"/>
    </xf>
    <xf numFmtId="0" fontId="30" fillId="10" borderId="0" xfId="0" applyFont="1" applyFill="1" applyBorder="1" applyAlignment="1">
      <alignment horizontal="center" vertical="center" wrapText="1"/>
    </xf>
    <xf numFmtId="0" fontId="30" fillId="10" borderId="7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 wrapText="1"/>
    </xf>
    <xf numFmtId="0" fontId="30" fillId="10" borderId="8" xfId="0" applyFont="1" applyFill="1" applyBorder="1" applyAlignment="1">
      <alignment horizontal="center" vertical="center" wrapText="1"/>
    </xf>
    <xf numFmtId="0" fontId="40" fillId="14" borderId="13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/>
    </xf>
    <xf numFmtId="0" fontId="40" fillId="14" borderId="15" xfId="0" applyFont="1" applyFill="1" applyBorder="1" applyAlignment="1">
      <alignment horizontal="center" vertical="center"/>
    </xf>
    <xf numFmtId="0" fontId="41" fillId="15" borderId="63" xfId="0" applyFont="1" applyFill="1" applyBorder="1" applyAlignment="1">
      <alignment horizontal="center" vertical="center"/>
    </xf>
    <xf numFmtId="0" fontId="41" fillId="15" borderId="64" xfId="0" applyFont="1" applyFill="1" applyBorder="1" applyAlignment="1">
      <alignment horizontal="center" vertical="center"/>
    </xf>
    <xf numFmtId="49" fontId="42" fillId="0" borderId="64" xfId="0" applyNumberFormat="1" applyFont="1" applyBorder="1" applyAlignment="1" applyProtection="1">
      <alignment horizontal="center" vertical="center"/>
      <protection locked="0"/>
    </xf>
    <xf numFmtId="49" fontId="42" fillId="0" borderId="65" xfId="0" applyNumberFormat="1" applyFont="1" applyBorder="1" applyAlignment="1" applyProtection="1">
      <alignment horizontal="center" vertical="center"/>
      <protection locked="0"/>
    </xf>
    <xf numFmtId="0" fontId="31" fillId="0" borderId="13" xfId="0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/>
    </xf>
    <xf numFmtId="0" fontId="18" fillId="11" borderId="14" xfId="0" applyFont="1" applyFill="1" applyBorder="1" applyAlignment="1">
      <alignment horizontal="center"/>
    </xf>
    <xf numFmtId="0" fontId="18" fillId="11" borderId="15" xfId="0" applyFont="1" applyFill="1" applyBorder="1" applyAlignment="1">
      <alignment horizontal="center"/>
    </xf>
    <xf numFmtId="0" fontId="18" fillId="11" borderId="3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12" xfId="0" applyFont="1" applyFill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6">
    <cellStyle name="Čárka" xfId="2" builtinId="3"/>
    <cellStyle name="Hypertextový odkaz" xfId="5" builtinId="8"/>
    <cellStyle name="Měna" xfId="4" builtinId="4"/>
    <cellStyle name="Normální" xfId="0" builtinId="0"/>
    <cellStyle name="Normální 2" xfId="1" xr:uid="{00000000-0005-0000-0000-000004000000}"/>
    <cellStyle name="normální 2 2" xfId="3" xr:uid="{E1FE8D70-B556-44B3-8EF8-D8086BE73E93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33CC"/>
      <color rgb="FF2C50A0"/>
      <color rgb="FFB5FDC3"/>
      <color rgb="FFFF7C80"/>
      <color rgb="FF26458A"/>
      <color rgb="FF009FE3"/>
      <color rgb="FF0D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ctrlProps/ctrlProp2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hyperlink" Target="#'Instrukcja - ci&#261;g&#322;o&#347;&#263; s&#322;oj&#243;w'!A1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svg"/><Relationship Id="rId1" Type="http://schemas.openxmlformats.org/officeDocument/2006/relationships/image" Target="../media/image20.png"/><Relationship Id="rId5" Type="http://schemas.openxmlformats.org/officeDocument/2006/relationships/hyperlink" Target="#Formularz!A1"/><Relationship Id="rId4" Type="http://schemas.openxmlformats.org/officeDocument/2006/relationships/image" Target="../media/image2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1234088</xdr:colOff>
      <xdr:row>1</xdr:row>
      <xdr:rowOff>150959</xdr:rowOff>
    </xdr:from>
    <xdr:to>
      <xdr:col>10</xdr:col>
      <xdr:colOff>271655</xdr:colOff>
      <xdr:row>1</xdr:row>
      <xdr:rowOff>637967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9912" y="834518"/>
          <a:ext cx="1693361" cy="487008"/>
        </a:xfrm>
        <a:prstGeom prst="rect">
          <a:avLst/>
        </a:prstGeom>
      </xdr:spPr>
    </xdr:pic>
    <xdr:clientData/>
  </xdr:twoCellAnchor>
  <xdr:oneCellAnchor>
    <xdr:from>
      <xdr:col>15</xdr:col>
      <xdr:colOff>196435</xdr:colOff>
      <xdr:row>44</xdr:row>
      <xdr:rowOff>128651</xdr:rowOff>
    </xdr:from>
    <xdr:ext cx="1818555" cy="2880000"/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6328" y="9612830"/>
          <a:ext cx="1818555" cy="2880000"/>
        </a:xfrm>
        <a:prstGeom prst="rect">
          <a:avLst/>
        </a:prstGeom>
      </xdr:spPr>
    </xdr:pic>
    <xdr:clientData/>
  </xdr:oneCellAnchor>
  <xdr:oneCellAnchor>
    <xdr:from>
      <xdr:col>16</xdr:col>
      <xdr:colOff>229787</xdr:colOff>
      <xdr:row>44</xdr:row>
      <xdr:rowOff>143194</xdr:rowOff>
    </xdr:from>
    <xdr:ext cx="1828760" cy="2880000"/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7644" y="9627373"/>
          <a:ext cx="1828760" cy="2880000"/>
        </a:xfrm>
        <a:prstGeom prst="rect">
          <a:avLst/>
        </a:prstGeom>
      </xdr:spPr>
    </xdr:pic>
    <xdr:clientData/>
  </xdr:oneCellAnchor>
  <xdr:oneCellAnchor>
    <xdr:from>
      <xdr:col>14</xdr:col>
      <xdr:colOff>237407</xdr:colOff>
      <xdr:row>25</xdr:row>
      <xdr:rowOff>107026</xdr:rowOff>
    </xdr:from>
    <xdr:ext cx="1818555" cy="2886185"/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1300" y="5971705"/>
          <a:ext cx="1818555" cy="2886185"/>
        </a:xfrm>
        <a:prstGeom prst="rect">
          <a:avLst/>
        </a:prstGeom>
      </xdr:spPr>
    </xdr:pic>
    <xdr:clientData/>
  </xdr:oneCellAnchor>
  <xdr:oneCellAnchor>
    <xdr:from>
      <xdr:col>16</xdr:col>
      <xdr:colOff>269222</xdr:colOff>
      <xdr:row>25</xdr:row>
      <xdr:rowOff>136122</xdr:rowOff>
    </xdr:from>
    <xdr:ext cx="1811134" cy="2880000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5115" y="6000801"/>
          <a:ext cx="1811134" cy="2880000"/>
        </a:xfrm>
        <a:prstGeom prst="rect">
          <a:avLst/>
        </a:prstGeom>
      </xdr:spPr>
    </xdr:pic>
    <xdr:clientData/>
  </xdr:oneCellAnchor>
  <xdr:oneCellAnchor>
    <xdr:from>
      <xdr:col>17</xdr:col>
      <xdr:colOff>218086</xdr:colOff>
      <xdr:row>25</xdr:row>
      <xdr:rowOff>120362</xdr:rowOff>
    </xdr:from>
    <xdr:ext cx="1818555" cy="2880000"/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9979" y="5985041"/>
          <a:ext cx="1818555" cy="2880000"/>
        </a:xfrm>
        <a:prstGeom prst="rect">
          <a:avLst/>
        </a:prstGeom>
      </xdr:spPr>
    </xdr:pic>
    <xdr:clientData/>
  </xdr:oneCellAnchor>
  <xdr:oneCellAnchor>
    <xdr:from>
      <xdr:col>15</xdr:col>
      <xdr:colOff>260466</xdr:colOff>
      <xdr:row>25</xdr:row>
      <xdr:rowOff>138001</xdr:rowOff>
    </xdr:from>
    <xdr:ext cx="1818556" cy="2886185"/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0359" y="6002680"/>
          <a:ext cx="1818556" cy="2886185"/>
        </a:xfrm>
        <a:prstGeom prst="rect">
          <a:avLst/>
        </a:prstGeom>
      </xdr:spPr>
    </xdr:pic>
    <xdr:clientData/>
  </xdr:oneCellAnchor>
  <xdr:oneCellAnchor>
    <xdr:from>
      <xdr:col>14</xdr:col>
      <xdr:colOff>263755</xdr:colOff>
      <xdr:row>6</xdr:row>
      <xdr:rowOff>172957</xdr:rowOff>
    </xdr:from>
    <xdr:ext cx="1811134" cy="2886185"/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000-00001B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7648" y="2418136"/>
          <a:ext cx="1811134" cy="2886185"/>
        </a:xfrm>
        <a:prstGeom prst="rect">
          <a:avLst/>
        </a:prstGeom>
      </xdr:spPr>
    </xdr:pic>
    <xdr:clientData/>
  </xdr:oneCellAnchor>
  <xdr:oneCellAnchor>
    <xdr:from>
      <xdr:col>18</xdr:col>
      <xdr:colOff>296981</xdr:colOff>
      <xdr:row>6</xdr:row>
      <xdr:rowOff>184411</xdr:rowOff>
    </xdr:from>
    <xdr:ext cx="1818555" cy="2886185"/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4874" y="2429590"/>
          <a:ext cx="1818555" cy="2886185"/>
        </a:xfrm>
        <a:prstGeom prst="rect">
          <a:avLst/>
        </a:prstGeom>
      </xdr:spPr>
    </xdr:pic>
    <xdr:clientData/>
  </xdr:oneCellAnchor>
  <xdr:oneCellAnchor>
    <xdr:from>
      <xdr:col>16</xdr:col>
      <xdr:colOff>305837</xdr:colOff>
      <xdr:row>6</xdr:row>
      <xdr:rowOff>187210</xdr:rowOff>
    </xdr:from>
    <xdr:ext cx="1811134" cy="2880000"/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730" y="2432389"/>
          <a:ext cx="1811134" cy="2880000"/>
        </a:xfrm>
        <a:prstGeom prst="rect">
          <a:avLst/>
        </a:prstGeom>
      </xdr:spPr>
    </xdr:pic>
    <xdr:clientData/>
  </xdr:oneCellAnchor>
  <xdr:oneCellAnchor>
    <xdr:from>
      <xdr:col>17</xdr:col>
      <xdr:colOff>301335</xdr:colOff>
      <xdr:row>7</xdr:row>
      <xdr:rowOff>18058</xdr:rowOff>
    </xdr:from>
    <xdr:ext cx="1818555" cy="2880000"/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3228" y="2453737"/>
          <a:ext cx="1818555" cy="2880000"/>
        </a:xfrm>
        <a:prstGeom prst="rect">
          <a:avLst/>
        </a:prstGeom>
      </xdr:spPr>
    </xdr:pic>
    <xdr:clientData/>
  </xdr:oneCellAnchor>
  <xdr:oneCellAnchor>
    <xdr:from>
      <xdr:col>15</xdr:col>
      <xdr:colOff>279390</xdr:colOff>
      <xdr:row>7</xdr:row>
      <xdr:rowOff>2298</xdr:rowOff>
    </xdr:from>
    <xdr:ext cx="1818556" cy="2880000"/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9283" y="2437977"/>
          <a:ext cx="1818556" cy="2880000"/>
        </a:xfrm>
        <a:prstGeom prst="rect">
          <a:avLst/>
        </a:prstGeom>
      </xdr:spPr>
    </xdr:pic>
    <xdr:clientData/>
  </xdr:oneCellAnchor>
  <xdr:oneCellAnchor>
    <xdr:from>
      <xdr:col>14</xdr:col>
      <xdr:colOff>244928</xdr:colOff>
      <xdr:row>44</xdr:row>
      <xdr:rowOff>149677</xdr:rowOff>
    </xdr:from>
    <xdr:ext cx="1818556" cy="2880000"/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1" y="9633856"/>
          <a:ext cx="1818556" cy="2880000"/>
        </a:xfrm>
        <a:prstGeom prst="rect">
          <a:avLst/>
        </a:prstGeom>
      </xdr:spPr>
    </xdr:pic>
    <xdr:clientData/>
  </xdr:oneCellAnchor>
  <xdr:twoCellAnchor editAs="oneCell">
    <xdr:from>
      <xdr:col>21</xdr:col>
      <xdr:colOff>179828</xdr:colOff>
      <xdr:row>1</xdr:row>
      <xdr:rowOff>34637</xdr:rowOff>
    </xdr:from>
    <xdr:to>
      <xdr:col>33</xdr:col>
      <xdr:colOff>86591</xdr:colOff>
      <xdr:row>16</xdr:row>
      <xdr:rowOff>171000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217464" y="727364"/>
          <a:ext cx="8063627" cy="36000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21</xdr:col>
      <xdr:colOff>121224</xdr:colOff>
      <xdr:row>19</xdr:row>
      <xdr:rowOff>23571</xdr:rowOff>
    </xdr:from>
    <xdr:to>
      <xdr:col>33</xdr:col>
      <xdr:colOff>29460</xdr:colOff>
      <xdr:row>35</xdr:row>
      <xdr:rowOff>98085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158860" y="4751435"/>
          <a:ext cx="8065100" cy="36000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21</xdr:col>
      <xdr:colOff>0</xdr:colOff>
      <xdr:row>38</xdr:row>
      <xdr:rowOff>127457</xdr:rowOff>
    </xdr:from>
    <xdr:to>
      <xdr:col>33</xdr:col>
      <xdr:colOff>17318</xdr:colOff>
      <xdr:row>57</xdr:row>
      <xdr:rowOff>107957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037636" y="8734593"/>
          <a:ext cx="8174182" cy="36000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270542</xdr:colOff>
      <xdr:row>1</xdr:row>
      <xdr:rowOff>42422</xdr:rowOff>
    </xdr:from>
    <xdr:to>
      <xdr:col>4</xdr:col>
      <xdr:colOff>27334</xdr:colOff>
      <xdr:row>1</xdr:row>
      <xdr:rowOff>754335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05866" y="725981"/>
          <a:ext cx="1874703" cy="711913"/>
        </a:xfrm>
        <a:prstGeom prst="rect">
          <a:avLst/>
        </a:prstGeom>
      </xdr:spPr>
    </xdr:pic>
    <xdr:clientData/>
  </xdr:twoCellAnchor>
  <xdr:twoCellAnchor editAs="oneCell">
    <xdr:from>
      <xdr:col>21</xdr:col>
      <xdr:colOff>231143</xdr:colOff>
      <xdr:row>67</xdr:row>
      <xdr:rowOff>95088</xdr:rowOff>
    </xdr:from>
    <xdr:to>
      <xdr:col>21</xdr:col>
      <xdr:colOff>1264229</xdr:colOff>
      <xdr:row>72</xdr:row>
      <xdr:rowOff>176894</xdr:rowOff>
    </xdr:to>
    <xdr:pic>
      <xdr:nvPicPr>
        <xdr:cNvPr id="38" name="Obrázek 37" descr="Novinky | Základní škola Brno, Tuháčkova 25, příspěvková organizac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8779" y="13949633"/>
          <a:ext cx="1033086" cy="103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176892</xdr:colOff>
      <xdr:row>18</xdr:row>
      <xdr:rowOff>122465</xdr:rowOff>
    </xdr:from>
    <xdr:to>
      <xdr:col>3</xdr:col>
      <xdr:colOff>381000</xdr:colOff>
      <xdr:row>21</xdr:row>
      <xdr:rowOff>104350</xdr:rowOff>
    </xdr:to>
    <xdr:pic>
      <xdr:nvPicPr>
        <xdr:cNvPr id="36" name="Obrázek 18" descr="TecnoGlas HG SCR schlammgrau 282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1" y="4653644"/>
          <a:ext cx="1469572" cy="553385"/>
        </a:xfrm>
        <a:prstGeom prst="rect">
          <a:avLst/>
        </a:prstGeom>
        <a:noFill/>
        <a:ln w="381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557892</xdr:colOff>
      <xdr:row>21</xdr:row>
      <xdr:rowOff>136072</xdr:rowOff>
    </xdr:from>
    <xdr:to>
      <xdr:col>3</xdr:col>
      <xdr:colOff>291737</xdr:colOff>
      <xdr:row>22</xdr:row>
      <xdr:rowOff>163014</xdr:rowOff>
    </xdr:to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02821" y="5238751"/>
          <a:ext cx="999309" cy="217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Długość</a:t>
          </a:r>
          <a:r>
            <a:rPr lang="cs-CZ" sz="1100">
              <a:solidFill>
                <a:schemeClr val="dk1"/>
              </a:solidFill>
            </a:rPr>
            <a:t> (X)</a:t>
          </a:r>
        </a:p>
      </xdr:txBody>
    </xdr:sp>
    <xdr:clientData/>
  </xdr:twoCellAnchor>
  <xdr:twoCellAnchor>
    <xdr:from>
      <xdr:col>3</xdr:col>
      <xdr:colOff>421821</xdr:colOff>
      <xdr:row>18</xdr:row>
      <xdr:rowOff>13607</xdr:rowOff>
    </xdr:from>
    <xdr:to>
      <xdr:col>3</xdr:col>
      <xdr:colOff>748393</xdr:colOff>
      <xdr:row>22</xdr:row>
      <xdr:rowOff>122464</xdr:rowOff>
    </xdr:to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932214" y="4544786"/>
          <a:ext cx="326572" cy="870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0"/>
        <a:lstStyle/>
        <a:p>
          <a:r>
            <a:rPr lang="cs-CZ" sz="1100">
              <a:solidFill>
                <a:schemeClr val="dk1"/>
              </a:solidFill>
            </a:rPr>
            <a:t>Szerokość (Y)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361950</xdr:colOff>
          <xdr:row>59</xdr:row>
          <xdr:rowOff>66675</xdr:rowOff>
        </xdr:from>
        <xdr:to>
          <xdr:col>4</xdr:col>
          <xdr:colOff>419100</xdr:colOff>
          <xdr:row>59</xdr:row>
          <xdr:rowOff>428625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1362075</xdr:colOff>
          <xdr:row>59</xdr:row>
          <xdr:rowOff>57150</xdr:rowOff>
        </xdr:from>
        <xdr:to>
          <xdr:col>9</xdr:col>
          <xdr:colOff>609600</xdr:colOff>
          <xdr:row>59</xdr:row>
          <xdr:rowOff>428625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ABA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NIE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163285</xdr:colOff>
      <xdr:row>60</xdr:row>
      <xdr:rowOff>81643</xdr:rowOff>
    </xdr:from>
    <xdr:to>
      <xdr:col>7</xdr:col>
      <xdr:colOff>340178</xdr:colOff>
      <xdr:row>60</xdr:row>
      <xdr:rowOff>421820</xdr:rowOff>
    </xdr:to>
    <xdr:sp macro="" textlink="">
      <xdr:nvSpPr>
        <xdr:cNvPr id="26" name="Obdélník: se zakulacenými rohy 25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08214" y="13484679"/>
          <a:ext cx="3701143" cy="340177"/>
        </a:xfrm>
        <a:prstGeom prst="roundRect">
          <a:avLst/>
        </a:prstGeom>
        <a:solidFill>
          <a:srgbClr val="B5FDC3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100" b="1" cap="none" spc="0">
              <a:ln>
                <a:noFill/>
              </a:ln>
              <a:solidFill>
                <a:sysClr val="windowText" lastClr="000000"/>
              </a:solidFill>
              <a:effectLst/>
            </a:rPr>
            <a:t>KLIKNIJ TUTAJ, ABY SKONFIGUROWAĆ CIĄGŁOŚĆ SŁOJÓW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15577</xdr:colOff>
      <xdr:row>16</xdr:row>
      <xdr:rowOff>9524</xdr:rowOff>
    </xdr:from>
    <xdr:to>
      <xdr:col>21</xdr:col>
      <xdr:colOff>47625</xdr:colOff>
      <xdr:row>22</xdr:row>
      <xdr:rowOff>19049</xdr:rowOff>
    </xdr:to>
    <xdr:pic>
      <xdr:nvPicPr>
        <xdr:cNvPr id="7" name="Grafický objekt 6" descr="Šipky ve tvaru V obrys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5177" y="1152524"/>
          <a:ext cx="1860848" cy="1152525"/>
        </a:xfrm>
        <a:prstGeom prst="rect">
          <a:avLst/>
        </a:prstGeom>
      </xdr:spPr>
    </xdr:pic>
    <xdr:clientData/>
  </xdr:twoCellAnchor>
  <xdr:twoCellAnchor editAs="oneCell">
    <xdr:from>
      <xdr:col>18</xdr:col>
      <xdr:colOff>72727</xdr:colOff>
      <xdr:row>26</xdr:row>
      <xdr:rowOff>88490</xdr:rowOff>
    </xdr:from>
    <xdr:to>
      <xdr:col>20</xdr:col>
      <xdr:colOff>114301</xdr:colOff>
      <xdr:row>30</xdr:row>
      <xdr:rowOff>107356</xdr:rowOff>
    </xdr:to>
    <xdr:pic>
      <xdr:nvPicPr>
        <xdr:cNvPr id="8" name="Grafický objekt 7" descr="Šipky ve tvaru V obry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2327" y="2945990"/>
          <a:ext cx="1260773" cy="780866"/>
        </a:xfrm>
        <a:prstGeom prst="rect">
          <a:avLst/>
        </a:prstGeom>
      </xdr:spPr>
    </xdr:pic>
    <xdr:clientData/>
  </xdr:twoCellAnchor>
  <xdr:twoCellAnchor editAs="oneCell">
    <xdr:from>
      <xdr:col>19</xdr:col>
      <xdr:colOff>358477</xdr:colOff>
      <xdr:row>26</xdr:row>
      <xdr:rowOff>88490</xdr:rowOff>
    </xdr:from>
    <xdr:to>
      <xdr:col>21</xdr:col>
      <xdr:colOff>400050</xdr:colOff>
      <xdr:row>30</xdr:row>
      <xdr:rowOff>107356</xdr:rowOff>
    </xdr:to>
    <xdr:pic>
      <xdr:nvPicPr>
        <xdr:cNvPr id="9" name="Grafický objekt 8" descr="Šipky ve tvaru V obrys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77677" y="2945990"/>
          <a:ext cx="1260773" cy="780866"/>
        </a:xfrm>
        <a:prstGeom prst="rect">
          <a:avLst/>
        </a:prstGeom>
      </xdr:spPr>
    </xdr:pic>
    <xdr:clientData/>
  </xdr:twoCellAnchor>
  <xdr:twoCellAnchor editAs="oneCell">
    <xdr:from>
      <xdr:col>21</xdr:col>
      <xdr:colOff>44152</xdr:colOff>
      <xdr:row>26</xdr:row>
      <xdr:rowOff>88490</xdr:rowOff>
    </xdr:from>
    <xdr:to>
      <xdr:col>23</xdr:col>
      <xdr:colOff>85726</xdr:colOff>
      <xdr:row>30</xdr:row>
      <xdr:rowOff>107356</xdr:rowOff>
    </xdr:to>
    <xdr:pic>
      <xdr:nvPicPr>
        <xdr:cNvPr id="10" name="Grafický objekt 9" descr="Šipky ve tvaru V obrys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2552" y="2945990"/>
          <a:ext cx="1260773" cy="780866"/>
        </a:xfrm>
        <a:prstGeom prst="rect">
          <a:avLst/>
        </a:prstGeom>
      </xdr:spPr>
    </xdr:pic>
    <xdr:clientData/>
  </xdr:twoCellAnchor>
  <xdr:twoCellAnchor editAs="oneCell">
    <xdr:from>
      <xdr:col>22</xdr:col>
      <xdr:colOff>276225</xdr:colOff>
      <xdr:row>26</xdr:row>
      <xdr:rowOff>28575</xdr:rowOff>
    </xdr:from>
    <xdr:to>
      <xdr:col>23</xdr:col>
      <xdr:colOff>581026</xdr:colOff>
      <xdr:row>30</xdr:row>
      <xdr:rowOff>180975</xdr:rowOff>
    </xdr:to>
    <xdr:pic>
      <xdr:nvPicPr>
        <xdr:cNvPr id="11" name="Grafický objek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24225" y="28860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22</xdr:col>
      <xdr:colOff>542925</xdr:colOff>
      <xdr:row>26</xdr:row>
      <xdr:rowOff>19050</xdr:rowOff>
    </xdr:from>
    <xdr:to>
      <xdr:col>24</xdr:col>
      <xdr:colOff>238125</xdr:colOff>
      <xdr:row>30</xdr:row>
      <xdr:rowOff>171450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90925" y="28765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17</xdr:col>
      <xdr:colOff>514350</xdr:colOff>
      <xdr:row>36</xdr:row>
      <xdr:rowOff>47626</xdr:rowOff>
    </xdr:from>
    <xdr:to>
      <xdr:col>21</xdr:col>
      <xdr:colOff>542923</xdr:colOff>
      <xdr:row>49</xdr:row>
      <xdr:rowOff>152400</xdr:rowOff>
    </xdr:to>
    <xdr:pic>
      <xdr:nvPicPr>
        <xdr:cNvPr id="14" name="Grafický objekt 13" descr="Šipky ve tvaru V obrys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950" y="6791326"/>
          <a:ext cx="2466974" cy="2581274"/>
        </a:xfrm>
        <a:prstGeom prst="rect">
          <a:avLst/>
        </a:prstGeom>
      </xdr:spPr>
    </xdr:pic>
    <xdr:clientData/>
  </xdr:twoCellAnchor>
  <xdr:oneCellAnchor>
    <xdr:from>
      <xdr:col>17</xdr:col>
      <xdr:colOff>407892</xdr:colOff>
      <xdr:row>48</xdr:row>
      <xdr:rowOff>173131</xdr:rowOff>
    </xdr:from>
    <xdr:ext cx="4524377" cy="3562350"/>
    <xdr:pic>
      <xdr:nvPicPr>
        <xdr:cNvPr id="15" name="Grafický objekt 14" descr="Šipky ve tvaru V obrys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512921" y="10829925"/>
          <a:ext cx="4524377" cy="3562350"/>
        </a:xfrm>
        <a:prstGeom prst="rect">
          <a:avLst/>
        </a:prstGeom>
      </xdr:spPr>
    </xdr:pic>
    <xdr:clientData/>
  </xdr:oneCellAnchor>
  <xdr:twoCellAnchor editAs="oneCell">
    <xdr:from>
      <xdr:col>17</xdr:col>
      <xdr:colOff>3359</xdr:colOff>
      <xdr:row>64</xdr:row>
      <xdr:rowOff>114300</xdr:rowOff>
    </xdr:from>
    <xdr:to>
      <xdr:col>24</xdr:col>
      <xdr:colOff>503704</xdr:colOff>
      <xdr:row>85</xdr:row>
      <xdr:rowOff>38101</xdr:rowOff>
    </xdr:to>
    <xdr:pic>
      <xdr:nvPicPr>
        <xdr:cNvPr id="18" name="Grafický objekt 17" descr="Šipky ve tvaru V obrys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08388" y="13841506"/>
          <a:ext cx="4736169" cy="3969124"/>
        </a:xfrm>
        <a:prstGeom prst="rect">
          <a:avLst/>
        </a:prstGeom>
      </xdr:spPr>
    </xdr:pic>
    <xdr:clientData/>
  </xdr:twoCellAnchor>
  <xdr:twoCellAnchor editAs="oneCell">
    <xdr:from>
      <xdr:col>17</xdr:col>
      <xdr:colOff>19047</xdr:colOff>
      <xdr:row>82</xdr:row>
      <xdr:rowOff>9525</xdr:rowOff>
    </xdr:from>
    <xdr:to>
      <xdr:col>24</xdr:col>
      <xdr:colOff>523874</xdr:colOff>
      <xdr:row>102</xdr:row>
      <xdr:rowOff>123826</xdr:rowOff>
    </xdr:to>
    <xdr:pic>
      <xdr:nvPicPr>
        <xdr:cNvPr id="22" name="Grafický objekt 21" descr="Šipky ve tvaru V obrys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8647" y="15516225"/>
          <a:ext cx="4772028" cy="39624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57146</xdr:colOff>
      <xdr:row>98</xdr:row>
      <xdr:rowOff>114300</xdr:rowOff>
    </xdr:from>
    <xdr:to>
      <xdr:col>24</xdr:col>
      <xdr:colOff>285749</xdr:colOff>
      <xdr:row>116</xdr:row>
      <xdr:rowOff>190499</xdr:rowOff>
    </xdr:to>
    <xdr:pic>
      <xdr:nvPicPr>
        <xdr:cNvPr id="24" name="Grafický objekt 23" descr="Šipky ve tvaru V obrys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46" y="18669000"/>
          <a:ext cx="4495804" cy="3543300"/>
        </a:xfrm>
        <a:prstGeom prst="rect">
          <a:avLst/>
        </a:prstGeom>
      </xdr:spPr>
    </xdr:pic>
    <xdr:clientData/>
  </xdr:twoCellAnchor>
  <xdr:twoCellAnchor editAs="oneCell">
    <xdr:from>
      <xdr:col>17</xdr:col>
      <xdr:colOff>76196</xdr:colOff>
      <xdr:row>113</xdr:row>
      <xdr:rowOff>133350</xdr:rowOff>
    </xdr:from>
    <xdr:to>
      <xdr:col>24</xdr:col>
      <xdr:colOff>304799</xdr:colOff>
      <xdr:row>132</xdr:row>
      <xdr:rowOff>28574</xdr:rowOff>
    </xdr:to>
    <xdr:pic>
      <xdr:nvPicPr>
        <xdr:cNvPr id="25" name="Grafický objekt 24" descr="Šipky ve tvaru V obrys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5796" y="21545550"/>
          <a:ext cx="4495804" cy="3543300"/>
        </a:xfrm>
        <a:prstGeom prst="rect">
          <a:avLst/>
        </a:prstGeom>
      </xdr:spPr>
    </xdr:pic>
    <xdr:clientData/>
  </xdr:twoCellAnchor>
  <xdr:twoCellAnchor>
    <xdr:from>
      <xdr:col>4</xdr:col>
      <xdr:colOff>309763</xdr:colOff>
      <xdr:row>42</xdr:row>
      <xdr:rowOff>186497</xdr:rowOff>
    </xdr:from>
    <xdr:to>
      <xdr:col>11</xdr:col>
      <xdr:colOff>486802</xdr:colOff>
      <xdr:row>48</xdr:row>
      <xdr:rowOff>134469</xdr:rowOff>
    </xdr:to>
    <xdr:sp macro="" textlink="">
      <xdr:nvSpPr>
        <xdr:cNvPr id="16" name="Obdélník: se zakulacenými rohy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126442" y="9711497"/>
          <a:ext cx="4585753" cy="1090972"/>
        </a:xfrm>
        <a:prstGeom prst="roundRect">
          <a:avLst/>
        </a:prstGeom>
        <a:gradFill>
          <a:gsLst>
            <a:gs pos="0">
              <a:schemeClr val="bg1">
                <a:lumMod val="75000"/>
              </a:schemeClr>
            </a:gs>
            <a:gs pos="84000">
              <a:schemeClr val="bg1"/>
            </a:gs>
          </a:gsLst>
          <a:lin ang="5400000" scaled="1"/>
        </a:gra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2800" b="1" cap="none" spc="0">
              <a:ln>
                <a:noFill/>
              </a:ln>
              <a:solidFill>
                <a:srgbClr val="26458A"/>
              </a:solidFill>
              <a:effectLst/>
            </a:rPr>
            <a:t>POWRÓT DO STRONY GŁÓWNEJ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657A78-D754-445C-9ED6-2FFD3BF275F6}" name="Tabulka2" displayName="Tabulka2" ref="B3:F16" totalsRowCount="1">
  <autoFilter ref="B3:F15" xr:uid="{1BB7F8D5-4C80-4F4B-A0C8-F18528101CA3}"/>
  <tableColumns count="5">
    <tableColumn id="1" xr3:uid="{F31B3BA8-BC46-425E-9C94-553E47095031}" name="DEKOR"/>
    <tableColumn id="3" xr3:uid="{F267478B-BB2B-4FBA-A485-05F8F655FA3B}" name="Kód deska" dataDxfId="7" totalsRowDxfId="6"/>
    <tableColumn id="4" xr3:uid="{EF996B26-F984-4FE1-B6A4-651970EB4235}" name="Kód hrana" dataDxfId="5" totalsRowDxfId="4"/>
    <tableColumn id="5" xr3:uid="{B2C24353-CFAA-4854-B4CE-1B837C03EB3D}" name="Kódy dvířkoviny" dataDxfId="3" totalsRowDxfId="2"/>
    <tableColumn id="6" xr3:uid="{0363C39A-FD41-4717-B922-F5475CC9DB96}" name="VÁHA KG/KS" totalsRowFunction="max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emos24plus.com/request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G89"/>
  <sheetViews>
    <sheetView showGridLines="0" tabSelected="1" zoomScale="70" zoomScaleNormal="70" zoomScaleSheetLayoutView="70" workbookViewId="0">
      <selection activeCell="D38" sqref="D38"/>
    </sheetView>
  </sheetViews>
  <sheetFormatPr defaultColWidth="4.28515625" defaultRowHeight="12.75" x14ac:dyDescent="0.2"/>
  <cols>
    <col min="1" max="1" width="3.5703125" style="1" customWidth="1"/>
    <col min="2" max="2" width="12.7109375" style="2" customWidth="1"/>
    <col min="3" max="3" width="6.28515625" style="2" customWidth="1"/>
    <col min="4" max="4" width="12.7109375" style="2" customWidth="1"/>
    <col min="5" max="5" width="6.28515625" style="2" customWidth="1"/>
    <col min="6" max="6" width="8.5703125" style="2" customWidth="1"/>
    <col min="7" max="7" width="6.28515625" style="2" customWidth="1"/>
    <col min="8" max="8" width="7.28515625" style="2" customWidth="1"/>
    <col min="9" max="9" width="24.7109375" style="2" customWidth="1"/>
    <col min="10" max="10" width="15.140625" style="50" customWidth="1"/>
    <col min="11" max="11" width="13.5703125" style="7" customWidth="1"/>
    <col min="12" max="13" width="7.7109375" style="7" customWidth="1"/>
    <col min="14" max="14" width="23" style="70" customWidth="1"/>
    <col min="15" max="19" width="34.28515625" style="70" customWidth="1"/>
    <col min="20" max="20" width="23" style="2" customWidth="1"/>
    <col min="21" max="21" width="10.28515625" style="2" customWidth="1"/>
    <col min="22" max="22" width="20.7109375" style="2" customWidth="1"/>
    <col min="23" max="23" width="10.5703125" style="2" customWidth="1"/>
    <col min="24" max="217" width="9.140625" style="2" customWidth="1"/>
    <col min="218" max="218" width="3.5703125" style="2" customWidth="1"/>
    <col min="219" max="219" width="21.42578125" style="2" customWidth="1"/>
    <col min="220" max="220" width="9.28515625" style="2" customWidth="1"/>
    <col min="221" max="221" width="4.140625" style="2" customWidth="1"/>
    <col min="222" max="222" width="9.28515625" style="2" customWidth="1"/>
    <col min="223" max="223" width="4.140625" style="2" customWidth="1"/>
    <col min="224" max="224" width="6.140625" style="2" customWidth="1"/>
    <col min="225" max="16360" width="4.28515625" style="2"/>
    <col min="16361" max="16384" width="10" style="2" customWidth="1"/>
  </cols>
  <sheetData>
    <row r="1" spans="1:20" ht="54" customHeight="1" thickBot="1" x14ac:dyDescent="0.3">
      <c r="B1" s="153"/>
      <c r="C1" s="153"/>
      <c r="D1" s="153"/>
      <c r="E1" s="153"/>
      <c r="F1" s="153"/>
      <c r="G1" s="153"/>
      <c r="H1" s="153"/>
      <c r="I1" s="37"/>
      <c r="J1" s="123" t="s">
        <v>125</v>
      </c>
      <c r="K1" s="124"/>
      <c r="N1" s="68"/>
      <c r="O1" s="68"/>
      <c r="P1" s="67"/>
      <c r="Q1" s="67"/>
      <c r="R1" s="67"/>
      <c r="S1" s="68"/>
    </row>
    <row r="2" spans="1:20" ht="63.6" customHeight="1" thickBot="1" x14ac:dyDescent="0.4">
      <c r="B2" s="113" t="s">
        <v>106</v>
      </c>
      <c r="C2" s="114"/>
      <c r="D2" s="114"/>
      <c r="E2" s="114"/>
      <c r="F2" s="114"/>
      <c r="G2" s="114"/>
      <c r="H2" s="114"/>
      <c r="I2" s="114"/>
      <c r="J2" s="114"/>
      <c r="K2" s="115"/>
      <c r="L2" s="20"/>
      <c r="M2" s="20"/>
      <c r="N2" s="106" t="s">
        <v>122</v>
      </c>
      <c r="O2" s="107"/>
      <c r="P2" s="107"/>
      <c r="Q2" s="107"/>
      <c r="R2" s="107"/>
      <c r="S2" s="107"/>
      <c r="T2" s="108"/>
    </row>
    <row r="3" spans="1:20" ht="15.6" customHeight="1" x14ac:dyDescent="0.35">
      <c r="K3" s="83" t="s">
        <v>141</v>
      </c>
      <c r="L3" s="20"/>
      <c r="M3" s="20"/>
      <c r="N3" s="71"/>
      <c r="O3" s="105" t="s">
        <v>123</v>
      </c>
      <c r="P3" s="105"/>
      <c r="Q3" s="105"/>
      <c r="R3" s="105"/>
      <c r="S3" s="105"/>
      <c r="T3" s="72"/>
    </row>
    <row r="4" spans="1:20" ht="15.6" customHeight="1" x14ac:dyDescent="0.35">
      <c r="K4" s="24"/>
      <c r="L4" s="20"/>
      <c r="M4" s="20"/>
      <c r="N4" s="73"/>
      <c r="O4" s="69"/>
      <c r="P4" s="69"/>
      <c r="Q4" s="69"/>
      <c r="R4" s="69"/>
      <c r="S4" s="68"/>
      <c r="T4" s="72"/>
    </row>
    <row r="5" spans="1:20" ht="15.6" customHeight="1" x14ac:dyDescent="0.35">
      <c r="B5" s="116" t="s">
        <v>107</v>
      </c>
      <c r="C5" s="116"/>
      <c r="D5" s="116"/>
      <c r="E5" s="116"/>
      <c r="F5" s="116"/>
      <c r="G5" s="116"/>
      <c r="H5" s="116"/>
      <c r="I5" s="116"/>
      <c r="J5" s="116"/>
      <c r="K5" s="116"/>
      <c r="L5" s="20"/>
      <c r="M5" s="20"/>
      <c r="N5" s="73"/>
      <c r="O5" s="68"/>
      <c r="P5" s="68"/>
      <c r="Q5" s="68"/>
      <c r="R5" s="68"/>
      <c r="S5" s="68"/>
      <c r="T5" s="72"/>
    </row>
    <row r="6" spans="1:20" ht="15.6" customHeight="1" thickBot="1" x14ac:dyDescent="0.4">
      <c r="B6" s="20"/>
      <c r="C6" s="20"/>
      <c r="D6" s="20"/>
      <c r="E6" s="20"/>
      <c r="F6" s="20"/>
      <c r="G6" s="20"/>
      <c r="H6" s="131"/>
      <c r="I6" s="131"/>
      <c r="J6" s="131"/>
      <c r="K6" s="20"/>
      <c r="L6" s="20"/>
      <c r="M6" s="20"/>
      <c r="N6" s="73"/>
      <c r="O6" s="66" t="s">
        <v>86</v>
      </c>
      <c r="P6" s="66" t="s">
        <v>82</v>
      </c>
      <c r="Q6" s="66" t="s">
        <v>84</v>
      </c>
      <c r="R6" s="66" t="s">
        <v>83</v>
      </c>
      <c r="S6" s="66" t="s">
        <v>85</v>
      </c>
      <c r="T6" s="72"/>
    </row>
    <row r="7" spans="1:20" ht="15.6" customHeight="1" x14ac:dyDescent="0.35">
      <c r="B7" s="150" t="s">
        <v>108</v>
      </c>
      <c r="C7" s="151"/>
      <c r="D7" s="152"/>
      <c r="E7" s="117"/>
      <c r="F7" s="118"/>
      <c r="G7" s="118"/>
      <c r="H7" s="118"/>
      <c r="I7" s="118"/>
      <c r="J7" s="118"/>
      <c r="K7" s="119"/>
      <c r="L7" s="20"/>
      <c r="M7" s="20"/>
      <c r="N7" s="73"/>
      <c r="O7" s="68"/>
      <c r="P7" s="68"/>
      <c r="Q7" s="68"/>
      <c r="R7" s="68"/>
      <c r="S7" s="68"/>
      <c r="T7" s="72"/>
    </row>
    <row r="8" spans="1:20" ht="15.6" customHeight="1" x14ac:dyDescent="0.35">
      <c r="B8" s="132" t="s">
        <v>22</v>
      </c>
      <c r="C8" s="133"/>
      <c r="D8" s="134"/>
      <c r="E8" s="120"/>
      <c r="F8" s="121"/>
      <c r="G8" s="121"/>
      <c r="H8" s="121"/>
      <c r="I8" s="121"/>
      <c r="J8" s="121"/>
      <c r="K8" s="122"/>
      <c r="L8" s="20"/>
      <c r="M8" s="20"/>
      <c r="N8" s="74"/>
      <c r="O8" s="68"/>
      <c r="P8" s="68"/>
      <c r="Q8" s="68"/>
      <c r="R8" s="68"/>
      <c r="S8" s="68"/>
      <c r="T8" s="72"/>
    </row>
    <row r="9" spans="1:20" ht="15.6" customHeight="1" x14ac:dyDescent="0.35">
      <c r="B9" s="132" t="s">
        <v>109</v>
      </c>
      <c r="C9" s="133"/>
      <c r="D9" s="134"/>
      <c r="E9" s="120"/>
      <c r="F9" s="121"/>
      <c r="G9" s="121"/>
      <c r="H9" s="121"/>
      <c r="I9" s="121"/>
      <c r="J9" s="121"/>
      <c r="K9" s="122"/>
      <c r="L9" s="20"/>
      <c r="M9" s="20"/>
      <c r="N9" s="73"/>
      <c r="O9" s="68"/>
      <c r="P9" s="68"/>
      <c r="Q9" s="68"/>
      <c r="R9" s="68"/>
      <c r="S9" s="68"/>
      <c r="T9" s="72"/>
    </row>
    <row r="10" spans="1:20" ht="15.6" customHeight="1" x14ac:dyDescent="0.35">
      <c r="B10" s="132" t="s">
        <v>110</v>
      </c>
      <c r="C10" s="133"/>
      <c r="D10" s="134"/>
      <c r="E10" s="120"/>
      <c r="F10" s="121"/>
      <c r="G10" s="121"/>
      <c r="H10" s="121"/>
      <c r="I10" s="121"/>
      <c r="J10" s="121"/>
      <c r="K10" s="122"/>
      <c r="L10" s="20"/>
      <c r="M10" s="20"/>
      <c r="N10" s="73"/>
      <c r="O10" s="68"/>
      <c r="P10" s="68"/>
      <c r="Q10" s="68"/>
      <c r="R10" s="68"/>
      <c r="S10" s="68"/>
      <c r="T10" s="72"/>
    </row>
    <row r="11" spans="1:20" ht="15.6" customHeight="1" x14ac:dyDescent="0.35">
      <c r="B11" s="154" t="s">
        <v>21</v>
      </c>
      <c r="C11" s="155"/>
      <c r="D11" s="156"/>
      <c r="E11" s="120"/>
      <c r="F11" s="121"/>
      <c r="G11" s="121"/>
      <c r="H11" s="121"/>
      <c r="I11" s="121"/>
      <c r="J11" s="121"/>
      <c r="K11" s="122"/>
      <c r="L11" s="20"/>
      <c r="M11" s="20"/>
      <c r="N11" s="75"/>
      <c r="O11" s="68"/>
      <c r="P11" s="68"/>
      <c r="Q11" s="68"/>
      <c r="R11" s="68"/>
      <c r="S11" s="68"/>
      <c r="T11" s="72"/>
    </row>
    <row r="12" spans="1:20" ht="15.6" customHeight="1" thickBot="1" x14ac:dyDescent="0.4">
      <c r="A12" s="17"/>
      <c r="B12" s="135" t="s">
        <v>111</v>
      </c>
      <c r="C12" s="136"/>
      <c r="D12" s="137"/>
      <c r="E12" s="125"/>
      <c r="F12" s="126"/>
      <c r="G12" s="126"/>
      <c r="H12" s="126"/>
      <c r="I12" s="126"/>
      <c r="J12" s="126"/>
      <c r="K12" s="127"/>
      <c r="L12" s="20"/>
      <c r="M12" s="20"/>
      <c r="N12" s="75"/>
      <c r="O12" s="68"/>
      <c r="P12" s="68"/>
      <c r="Q12" s="68"/>
      <c r="R12" s="68"/>
      <c r="S12" s="68"/>
      <c r="T12" s="72"/>
    </row>
    <row r="13" spans="1:20" ht="15.6" customHeight="1" thickBot="1" x14ac:dyDescent="0.4">
      <c r="A13" s="17"/>
      <c r="B13" s="6"/>
      <c r="C13" s="6"/>
      <c r="D13" s="6"/>
      <c r="E13" s="26"/>
      <c r="F13" s="26"/>
      <c r="G13" s="26"/>
      <c r="H13" s="25"/>
      <c r="I13" s="27"/>
      <c r="J13" s="27"/>
      <c r="K13" s="27"/>
      <c r="L13" s="20"/>
      <c r="M13" s="20"/>
      <c r="N13" s="75" t="s">
        <v>96</v>
      </c>
      <c r="O13" s="68"/>
      <c r="P13" s="68"/>
      <c r="Q13" s="68"/>
      <c r="R13" s="68"/>
      <c r="S13" s="68"/>
      <c r="T13" s="72"/>
    </row>
    <row r="14" spans="1:20" ht="15.6" customHeight="1" thickBot="1" x14ac:dyDescent="0.4">
      <c r="A14" s="17"/>
      <c r="B14" s="138" t="s">
        <v>146</v>
      </c>
      <c r="C14" s="139"/>
      <c r="D14" s="140"/>
      <c r="E14" s="141" t="s">
        <v>130</v>
      </c>
      <c r="F14" s="142"/>
      <c r="G14" s="142"/>
      <c r="H14" s="142"/>
      <c r="I14" s="142"/>
      <c r="J14" s="142"/>
      <c r="K14" s="143"/>
      <c r="L14" s="20"/>
      <c r="M14" s="20"/>
      <c r="N14" s="75"/>
      <c r="O14" s="68"/>
      <c r="P14" s="68"/>
      <c r="Q14" s="68"/>
      <c r="R14" s="68"/>
      <c r="S14" s="68"/>
      <c r="T14" s="72"/>
    </row>
    <row r="15" spans="1:20" ht="15.6" customHeight="1" thickBot="1" x14ac:dyDescent="0.4">
      <c r="A15" s="17"/>
      <c r="J15" s="2"/>
      <c r="K15" s="2"/>
      <c r="L15" s="20"/>
      <c r="M15" s="20"/>
      <c r="N15" s="75"/>
      <c r="O15" s="68"/>
      <c r="P15" s="68"/>
      <c r="Q15" s="68"/>
      <c r="R15" s="68"/>
      <c r="S15" s="68"/>
      <c r="T15" s="72"/>
    </row>
    <row r="16" spans="1:20" ht="15.6" customHeight="1" x14ac:dyDescent="0.35">
      <c r="A16" s="17"/>
      <c r="B16" s="128" t="s">
        <v>23</v>
      </c>
      <c r="C16" s="129"/>
      <c r="D16" s="130"/>
      <c r="E16" s="144" t="s">
        <v>80</v>
      </c>
      <c r="F16" s="145"/>
      <c r="G16" s="145"/>
      <c r="H16" s="145"/>
      <c r="I16" s="145"/>
      <c r="J16" s="145"/>
      <c r="K16" s="146"/>
      <c r="L16" s="20"/>
      <c r="M16" s="20"/>
      <c r="N16" s="75"/>
      <c r="O16" s="78"/>
      <c r="P16" s="78"/>
      <c r="Q16" s="78"/>
      <c r="R16" s="78"/>
      <c r="S16" s="78"/>
      <c r="T16" s="72"/>
    </row>
    <row r="17" spans="1:20" ht="15.6" customHeight="1" thickBot="1" x14ac:dyDescent="0.4">
      <c r="A17" s="17"/>
      <c r="B17" s="135" t="s">
        <v>112</v>
      </c>
      <c r="C17" s="136"/>
      <c r="D17" s="137"/>
      <c r="E17" s="147" t="s">
        <v>113</v>
      </c>
      <c r="F17" s="148"/>
      <c r="G17" s="148"/>
      <c r="H17" s="148"/>
      <c r="I17" s="148"/>
      <c r="J17" s="148"/>
      <c r="K17" s="149"/>
      <c r="L17" s="20"/>
      <c r="M17" s="20"/>
      <c r="N17" s="75"/>
      <c r="O17" s="68"/>
      <c r="P17" s="68"/>
      <c r="Q17" s="68"/>
      <c r="R17" s="68"/>
      <c r="S17" s="68"/>
      <c r="T17" s="72"/>
    </row>
    <row r="18" spans="1:20" ht="15.6" customHeight="1" thickBot="1" x14ac:dyDescent="0.4">
      <c r="A18" s="17"/>
      <c r="B18" s="6"/>
      <c r="C18" s="6"/>
      <c r="D18" s="6"/>
      <c r="E18" s="26"/>
      <c r="F18" s="26"/>
      <c r="G18" s="26"/>
      <c r="H18" s="25"/>
      <c r="I18" s="27"/>
      <c r="J18" s="27"/>
      <c r="K18" s="27"/>
      <c r="L18" s="20"/>
      <c r="M18" s="20"/>
      <c r="N18" s="76"/>
      <c r="O18" s="68"/>
      <c r="P18" s="68"/>
      <c r="Q18" s="68"/>
      <c r="R18" s="68"/>
      <c r="S18" s="68"/>
      <c r="T18" s="72"/>
    </row>
    <row r="19" spans="1:20" ht="15.6" customHeight="1" x14ac:dyDescent="0.35">
      <c r="A19" s="18"/>
      <c r="B19" s="21"/>
      <c r="C19" s="22"/>
      <c r="D19" s="23"/>
      <c r="E19" s="169" t="s">
        <v>25</v>
      </c>
      <c r="F19" s="170"/>
      <c r="G19" s="170"/>
      <c r="H19" s="170"/>
      <c r="I19" s="170"/>
      <c r="J19" s="170"/>
      <c r="K19" s="171"/>
      <c r="L19" s="20"/>
      <c r="M19" s="20"/>
      <c r="N19" s="75"/>
      <c r="O19" s="68"/>
      <c r="P19" s="68"/>
      <c r="Q19" s="68"/>
      <c r="R19" s="68"/>
      <c r="S19" s="68"/>
      <c r="T19" s="72"/>
    </row>
    <row r="20" spans="1:20" ht="15.6" customHeight="1" x14ac:dyDescent="0.35">
      <c r="A20" s="18"/>
      <c r="B20" s="5"/>
      <c r="C20" s="6"/>
      <c r="D20" s="16"/>
      <c r="E20" s="172"/>
      <c r="F20" s="173"/>
      <c r="G20" s="173"/>
      <c r="H20" s="173"/>
      <c r="I20" s="173"/>
      <c r="J20" s="173"/>
      <c r="K20" s="174"/>
      <c r="L20" s="20"/>
      <c r="M20" s="20"/>
      <c r="N20" s="75"/>
      <c r="O20" s="68"/>
      <c r="P20" s="68"/>
      <c r="Q20" s="68"/>
      <c r="R20" s="68"/>
      <c r="S20" s="68"/>
      <c r="T20" s="72"/>
    </row>
    <row r="21" spans="1:20" ht="15.6" customHeight="1" x14ac:dyDescent="0.35">
      <c r="A21" s="18"/>
      <c r="B21" s="5"/>
      <c r="C21" s="6"/>
      <c r="D21" s="16"/>
      <c r="E21" s="157">
        <v>180</v>
      </c>
      <c r="F21" s="158"/>
      <c r="G21" s="158"/>
      <c r="H21" s="158"/>
      <c r="I21" s="158"/>
      <c r="J21" s="158"/>
      <c r="K21" s="159"/>
      <c r="L21" s="20"/>
      <c r="M21" s="20"/>
      <c r="N21" s="75"/>
      <c r="O21" s="68"/>
      <c r="P21" s="68"/>
      <c r="Q21" s="68"/>
      <c r="R21" s="68"/>
      <c r="S21" s="68"/>
      <c r="T21" s="72"/>
    </row>
    <row r="22" spans="1:20" ht="15.6" customHeight="1" x14ac:dyDescent="0.35">
      <c r="A22" s="18"/>
      <c r="B22" s="5"/>
      <c r="C22" s="6"/>
      <c r="D22" s="16"/>
      <c r="E22" s="160"/>
      <c r="F22" s="161"/>
      <c r="G22" s="161"/>
      <c r="H22" s="161"/>
      <c r="I22" s="161"/>
      <c r="J22" s="161"/>
      <c r="K22" s="162"/>
      <c r="L22" s="20"/>
      <c r="M22" s="20"/>
      <c r="N22" s="75"/>
      <c r="O22" s="68"/>
      <c r="P22" s="68"/>
      <c r="Q22" s="68"/>
      <c r="R22" s="68"/>
      <c r="S22" s="68"/>
      <c r="T22" s="72"/>
    </row>
    <row r="23" spans="1:20" ht="15.6" customHeight="1" thickBot="1" x14ac:dyDescent="0.4">
      <c r="A23" s="18"/>
      <c r="B23" s="14"/>
      <c r="C23" s="3"/>
      <c r="D23" s="15"/>
      <c r="E23" s="163"/>
      <c r="F23" s="164"/>
      <c r="G23" s="164"/>
      <c r="H23" s="164"/>
      <c r="I23" s="164"/>
      <c r="J23" s="164"/>
      <c r="K23" s="165"/>
      <c r="L23" s="20"/>
      <c r="M23" s="20"/>
      <c r="N23" s="75"/>
      <c r="O23" s="68"/>
      <c r="P23" s="68"/>
      <c r="Q23" s="68"/>
      <c r="R23" s="68"/>
      <c r="S23" s="68"/>
      <c r="T23" s="72"/>
    </row>
    <row r="24" spans="1:20" ht="15.6" customHeight="1" x14ac:dyDescent="0.35">
      <c r="A24" s="18"/>
      <c r="K24" s="2"/>
      <c r="L24" s="20"/>
      <c r="M24" s="20"/>
      <c r="N24" s="75"/>
      <c r="O24" s="66"/>
      <c r="P24" s="66"/>
      <c r="Q24" s="66"/>
      <c r="R24" s="66"/>
      <c r="S24" s="68"/>
      <c r="T24" s="72"/>
    </row>
    <row r="25" spans="1:20" ht="15.6" customHeight="1" thickBot="1" x14ac:dyDescent="0.25">
      <c r="A25" s="17"/>
      <c r="B25" s="168" t="s">
        <v>114</v>
      </c>
      <c r="C25" s="168"/>
      <c r="D25" s="168"/>
      <c r="E25" s="168"/>
      <c r="F25" s="168"/>
      <c r="G25" s="168"/>
      <c r="H25" s="168"/>
      <c r="I25" s="168"/>
      <c r="J25" s="168"/>
      <c r="K25" s="168"/>
      <c r="N25" s="75"/>
      <c r="O25" s="66" t="s">
        <v>91</v>
      </c>
      <c r="P25" s="66" t="s">
        <v>87</v>
      </c>
      <c r="Q25" s="66" t="s">
        <v>89</v>
      </c>
      <c r="R25" s="66" t="s">
        <v>88</v>
      </c>
      <c r="S25" s="68"/>
      <c r="T25" s="72"/>
    </row>
    <row r="26" spans="1:20" ht="33" customHeight="1" x14ac:dyDescent="0.2">
      <c r="A26" s="17"/>
      <c r="B26" s="175" t="s">
        <v>115</v>
      </c>
      <c r="C26" s="176"/>
      <c r="D26" s="166"/>
      <c r="E26" s="167"/>
      <c r="F26" s="109" t="s">
        <v>24</v>
      </c>
      <c r="G26" s="110"/>
      <c r="H26" s="111"/>
      <c r="I26" s="177" t="s">
        <v>117</v>
      </c>
      <c r="J26" s="178"/>
      <c r="K26" s="179"/>
      <c r="N26" s="75"/>
      <c r="O26" s="68"/>
      <c r="P26" s="68"/>
      <c r="Q26" s="68"/>
      <c r="R26" s="68"/>
      <c r="S26" s="68"/>
      <c r="T26" s="72"/>
    </row>
    <row r="27" spans="1:20" ht="33" customHeight="1" thickBot="1" x14ac:dyDescent="0.25">
      <c r="A27" s="17"/>
      <c r="B27" s="186" t="s">
        <v>132</v>
      </c>
      <c r="C27" s="187"/>
      <c r="D27" s="97" t="s">
        <v>116</v>
      </c>
      <c r="E27" s="98"/>
      <c r="F27" s="112"/>
      <c r="G27" s="97"/>
      <c r="H27" s="98"/>
      <c r="I27" s="180"/>
      <c r="J27" s="181"/>
      <c r="K27" s="182"/>
      <c r="N27" s="75"/>
      <c r="O27" s="68"/>
      <c r="P27" s="68"/>
      <c r="Q27" s="68"/>
      <c r="R27" s="68"/>
      <c r="S27" s="68"/>
      <c r="T27" s="72"/>
    </row>
    <row r="28" spans="1:20" ht="15.6" customHeight="1" x14ac:dyDescent="0.2">
      <c r="A28" s="4" t="s">
        <v>0</v>
      </c>
      <c r="B28" s="46"/>
      <c r="C28" s="87" t="s">
        <v>1</v>
      </c>
      <c r="D28" s="86"/>
      <c r="E28" s="30" t="s">
        <v>1</v>
      </c>
      <c r="F28" s="99">
        <f>($B28*$D28)/1000000</f>
        <v>0</v>
      </c>
      <c r="G28" s="100"/>
      <c r="H28" s="101"/>
      <c r="I28" s="183">
        <f>$F28*$E$21</f>
        <v>0</v>
      </c>
      <c r="J28" s="184"/>
      <c r="K28" s="185"/>
      <c r="L28" s="9"/>
      <c r="M28" s="9"/>
      <c r="N28" s="75"/>
      <c r="O28" s="68"/>
      <c r="P28" s="68"/>
      <c r="Q28" s="68"/>
      <c r="R28" s="68"/>
      <c r="S28" s="68"/>
      <c r="T28" s="72"/>
    </row>
    <row r="29" spans="1:20" ht="15.6" customHeight="1" x14ac:dyDescent="0.2">
      <c r="A29" s="4" t="s">
        <v>2</v>
      </c>
      <c r="B29" s="47"/>
      <c r="C29" s="88" t="s">
        <v>1</v>
      </c>
      <c r="D29" s="49"/>
      <c r="E29" s="28" t="s">
        <v>1</v>
      </c>
      <c r="F29" s="102">
        <f>($B29*$D29)/1000000</f>
        <v>0</v>
      </c>
      <c r="G29" s="103"/>
      <c r="H29" s="104"/>
      <c r="I29" s="94">
        <f t="shared" ref="I29:I57" si="0">$F29*$E$21</f>
        <v>0</v>
      </c>
      <c r="J29" s="95"/>
      <c r="K29" s="96"/>
      <c r="L29" s="10"/>
      <c r="M29" s="10"/>
      <c r="N29" s="75"/>
      <c r="O29" s="68"/>
      <c r="P29" s="68"/>
      <c r="Q29" s="68"/>
      <c r="R29" s="68"/>
      <c r="S29" s="68"/>
      <c r="T29" s="72"/>
    </row>
    <row r="30" spans="1:20" ht="15.6" customHeight="1" x14ac:dyDescent="0.2">
      <c r="A30" s="4" t="s">
        <v>3</v>
      </c>
      <c r="B30" s="47"/>
      <c r="C30" s="88" t="s">
        <v>1</v>
      </c>
      <c r="D30" s="49"/>
      <c r="E30" s="28" t="s">
        <v>1</v>
      </c>
      <c r="F30" s="102">
        <f t="shared" ref="F30:F56" si="1">($B30*$D30)/1000000</f>
        <v>0</v>
      </c>
      <c r="G30" s="103"/>
      <c r="H30" s="104"/>
      <c r="I30" s="94">
        <f t="shared" si="0"/>
        <v>0</v>
      </c>
      <c r="J30" s="95"/>
      <c r="K30" s="96"/>
      <c r="L30" s="11"/>
      <c r="M30" s="11"/>
      <c r="N30" s="75"/>
      <c r="O30" s="68"/>
      <c r="P30" s="68"/>
      <c r="Q30" s="68"/>
      <c r="R30" s="68"/>
      <c r="S30" s="68"/>
      <c r="T30" s="72"/>
    </row>
    <row r="31" spans="1:20" ht="15.6" customHeight="1" x14ac:dyDescent="0.2">
      <c r="A31" s="4" t="s">
        <v>4</v>
      </c>
      <c r="B31" s="47"/>
      <c r="C31" s="88" t="s">
        <v>1</v>
      </c>
      <c r="D31" s="49"/>
      <c r="E31" s="28" t="s">
        <v>1</v>
      </c>
      <c r="F31" s="102">
        <f t="shared" si="1"/>
        <v>0</v>
      </c>
      <c r="G31" s="103"/>
      <c r="H31" s="104"/>
      <c r="I31" s="94">
        <f t="shared" si="0"/>
        <v>0</v>
      </c>
      <c r="J31" s="95"/>
      <c r="K31" s="96"/>
      <c r="L31" s="12"/>
      <c r="M31" s="12"/>
      <c r="N31" s="75" t="s">
        <v>97</v>
      </c>
      <c r="O31" s="68"/>
      <c r="P31" s="68"/>
      <c r="Q31" s="68"/>
      <c r="R31" s="68"/>
      <c r="S31" s="68"/>
      <c r="T31" s="72"/>
    </row>
    <row r="32" spans="1:20" ht="15.6" customHeight="1" x14ac:dyDescent="0.2">
      <c r="A32" s="4" t="s">
        <v>5</v>
      </c>
      <c r="B32" s="47"/>
      <c r="C32" s="88" t="s">
        <v>1</v>
      </c>
      <c r="D32" s="49"/>
      <c r="E32" s="28" t="s">
        <v>1</v>
      </c>
      <c r="F32" s="102">
        <f t="shared" si="1"/>
        <v>0</v>
      </c>
      <c r="G32" s="103"/>
      <c r="H32" s="104"/>
      <c r="I32" s="94">
        <f t="shared" si="0"/>
        <v>0</v>
      </c>
      <c r="J32" s="95"/>
      <c r="K32" s="96"/>
      <c r="L32" s="12"/>
      <c r="M32" s="12"/>
      <c r="N32" s="75"/>
      <c r="O32" s="68"/>
      <c r="P32" s="68"/>
      <c r="Q32" s="68"/>
      <c r="R32" s="68"/>
      <c r="S32" s="68"/>
      <c r="T32" s="72"/>
    </row>
    <row r="33" spans="1:20" ht="15.6" customHeight="1" x14ac:dyDescent="0.2">
      <c r="A33" s="4" t="s">
        <v>6</v>
      </c>
      <c r="B33" s="47"/>
      <c r="C33" s="88" t="s">
        <v>1</v>
      </c>
      <c r="D33" s="49"/>
      <c r="E33" s="28" t="s">
        <v>1</v>
      </c>
      <c r="F33" s="102">
        <f t="shared" si="1"/>
        <v>0</v>
      </c>
      <c r="G33" s="103"/>
      <c r="H33" s="104"/>
      <c r="I33" s="94">
        <f t="shared" si="0"/>
        <v>0</v>
      </c>
      <c r="J33" s="95"/>
      <c r="K33" s="96"/>
      <c r="L33" s="12"/>
      <c r="M33" s="12"/>
      <c r="N33" s="75"/>
      <c r="O33" s="68"/>
      <c r="P33" s="68"/>
      <c r="Q33" s="68"/>
      <c r="R33" s="68"/>
      <c r="S33" s="68"/>
      <c r="T33" s="72"/>
    </row>
    <row r="34" spans="1:20" ht="15.6" customHeight="1" x14ac:dyDescent="0.2">
      <c r="A34" s="4" t="s">
        <v>7</v>
      </c>
      <c r="B34" s="47"/>
      <c r="C34" s="88" t="s">
        <v>1</v>
      </c>
      <c r="D34" s="49"/>
      <c r="E34" s="28" t="s">
        <v>1</v>
      </c>
      <c r="F34" s="102">
        <f t="shared" si="1"/>
        <v>0</v>
      </c>
      <c r="G34" s="103"/>
      <c r="H34" s="104"/>
      <c r="I34" s="94">
        <f t="shared" si="0"/>
        <v>0</v>
      </c>
      <c r="J34" s="95"/>
      <c r="K34" s="96"/>
      <c r="L34" s="13"/>
      <c r="M34" s="13"/>
      <c r="N34" s="75"/>
      <c r="O34" s="68"/>
      <c r="P34" s="68"/>
      <c r="Q34" s="68"/>
      <c r="R34" s="68"/>
      <c r="S34" s="68"/>
      <c r="T34" s="72"/>
    </row>
    <row r="35" spans="1:20" ht="15.6" customHeight="1" x14ac:dyDescent="0.2">
      <c r="A35" s="4" t="s">
        <v>8</v>
      </c>
      <c r="B35" s="47"/>
      <c r="C35" s="88" t="s">
        <v>1</v>
      </c>
      <c r="D35" s="49"/>
      <c r="E35" s="28" t="s">
        <v>1</v>
      </c>
      <c r="F35" s="102">
        <f t="shared" si="1"/>
        <v>0</v>
      </c>
      <c r="G35" s="103"/>
      <c r="H35" s="104"/>
      <c r="I35" s="94">
        <f t="shared" si="0"/>
        <v>0</v>
      </c>
      <c r="J35" s="95"/>
      <c r="K35" s="96"/>
      <c r="L35" s="13"/>
      <c r="M35" s="13"/>
      <c r="N35" s="75"/>
      <c r="O35" s="68"/>
      <c r="P35" s="68"/>
      <c r="Q35" s="68"/>
      <c r="R35" s="68"/>
      <c r="S35" s="68"/>
      <c r="T35" s="72"/>
    </row>
    <row r="36" spans="1:20" ht="15.6" customHeight="1" x14ac:dyDescent="0.2">
      <c r="A36" s="4" t="s">
        <v>9</v>
      </c>
      <c r="B36" s="47"/>
      <c r="C36" s="88" t="s">
        <v>1</v>
      </c>
      <c r="D36" s="49"/>
      <c r="E36" s="28" t="s">
        <v>1</v>
      </c>
      <c r="F36" s="102">
        <f t="shared" si="1"/>
        <v>0</v>
      </c>
      <c r="G36" s="103"/>
      <c r="H36" s="104"/>
      <c r="I36" s="94">
        <f t="shared" si="0"/>
        <v>0</v>
      </c>
      <c r="J36" s="95"/>
      <c r="K36" s="96"/>
      <c r="L36" s="13"/>
      <c r="M36" s="13"/>
      <c r="N36" s="75"/>
      <c r="O36" s="68"/>
      <c r="P36" s="68"/>
      <c r="Q36" s="68"/>
      <c r="R36" s="68"/>
      <c r="S36" s="68"/>
      <c r="T36" s="72"/>
    </row>
    <row r="37" spans="1:20" ht="15.6" customHeight="1" x14ac:dyDescent="0.2">
      <c r="A37" s="4" t="s">
        <v>10</v>
      </c>
      <c r="B37" s="47"/>
      <c r="C37" s="88" t="s">
        <v>1</v>
      </c>
      <c r="D37" s="49"/>
      <c r="E37" s="28" t="s">
        <v>1</v>
      </c>
      <c r="F37" s="102">
        <f t="shared" si="1"/>
        <v>0</v>
      </c>
      <c r="G37" s="103"/>
      <c r="H37" s="104"/>
      <c r="I37" s="94">
        <f t="shared" si="0"/>
        <v>0</v>
      </c>
      <c r="J37" s="95"/>
      <c r="K37" s="96"/>
      <c r="L37" s="13"/>
      <c r="M37" s="13"/>
      <c r="N37" s="75"/>
      <c r="O37" s="68"/>
      <c r="P37" s="68"/>
      <c r="Q37" s="68"/>
      <c r="R37" s="68"/>
      <c r="S37" s="68"/>
      <c r="T37" s="72"/>
    </row>
    <row r="38" spans="1:20" ht="15.6" customHeight="1" x14ac:dyDescent="0.2">
      <c r="A38" s="4" t="s">
        <v>11</v>
      </c>
      <c r="B38" s="47"/>
      <c r="C38" s="88" t="s">
        <v>1</v>
      </c>
      <c r="D38" s="49"/>
      <c r="E38" s="28" t="s">
        <v>1</v>
      </c>
      <c r="F38" s="102">
        <f t="shared" si="1"/>
        <v>0</v>
      </c>
      <c r="G38" s="103"/>
      <c r="H38" s="104"/>
      <c r="I38" s="94">
        <f t="shared" si="0"/>
        <v>0</v>
      </c>
      <c r="J38" s="95"/>
      <c r="K38" s="96"/>
      <c r="L38" s="13"/>
      <c r="M38" s="13"/>
      <c r="N38" s="75"/>
      <c r="O38" s="68"/>
      <c r="P38" s="68"/>
      <c r="Q38" s="68"/>
      <c r="R38" s="68"/>
      <c r="S38" s="68"/>
      <c r="T38" s="72"/>
    </row>
    <row r="39" spans="1:20" ht="15.6" customHeight="1" x14ac:dyDescent="0.2">
      <c r="A39" s="4" t="s">
        <v>12</v>
      </c>
      <c r="B39" s="47"/>
      <c r="C39" s="88" t="s">
        <v>1</v>
      </c>
      <c r="D39" s="49"/>
      <c r="E39" s="28" t="s">
        <v>1</v>
      </c>
      <c r="F39" s="102">
        <f t="shared" si="1"/>
        <v>0</v>
      </c>
      <c r="G39" s="103"/>
      <c r="H39" s="104"/>
      <c r="I39" s="94">
        <f t="shared" si="0"/>
        <v>0</v>
      </c>
      <c r="J39" s="95"/>
      <c r="K39" s="96"/>
      <c r="L39" s="13"/>
      <c r="M39" s="13"/>
      <c r="N39" s="75"/>
      <c r="O39" s="68"/>
      <c r="P39" s="68"/>
      <c r="Q39" s="68"/>
      <c r="R39" s="68"/>
      <c r="S39" s="68"/>
      <c r="T39" s="72"/>
    </row>
    <row r="40" spans="1:20" ht="15.6" customHeight="1" x14ac:dyDescent="0.2">
      <c r="A40" s="4" t="s">
        <v>13</v>
      </c>
      <c r="B40" s="47"/>
      <c r="C40" s="88" t="s">
        <v>1</v>
      </c>
      <c r="D40" s="49"/>
      <c r="E40" s="28" t="s">
        <v>1</v>
      </c>
      <c r="F40" s="102">
        <f t="shared" si="1"/>
        <v>0</v>
      </c>
      <c r="G40" s="103"/>
      <c r="H40" s="104"/>
      <c r="I40" s="94">
        <f t="shared" si="0"/>
        <v>0</v>
      </c>
      <c r="J40" s="95"/>
      <c r="K40" s="96"/>
      <c r="L40" s="13"/>
      <c r="M40" s="13"/>
      <c r="N40" s="75"/>
      <c r="O40" s="68"/>
      <c r="P40" s="68"/>
      <c r="Q40" s="68"/>
      <c r="R40" s="68"/>
      <c r="S40" s="68"/>
      <c r="T40" s="72"/>
    </row>
    <row r="41" spans="1:20" ht="15.6" customHeight="1" x14ac:dyDescent="0.2">
      <c r="A41" s="4" t="s">
        <v>14</v>
      </c>
      <c r="B41" s="47"/>
      <c r="C41" s="88" t="s">
        <v>1</v>
      </c>
      <c r="D41" s="49"/>
      <c r="E41" s="28" t="s">
        <v>1</v>
      </c>
      <c r="F41" s="102">
        <f t="shared" si="1"/>
        <v>0</v>
      </c>
      <c r="G41" s="103"/>
      <c r="H41" s="104"/>
      <c r="I41" s="94">
        <f t="shared" si="0"/>
        <v>0</v>
      </c>
      <c r="J41" s="95"/>
      <c r="K41" s="96"/>
      <c r="L41" s="13"/>
      <c r="M41" s="13"/>
      <c r="N41" s="75"/>
      <c r="O41" s="68"/>
      <c r="P41" s="68"/>
      <c r="Q41" s="68"/>
      <c r="R41" s="68"/>
      <c r="S41" s="68"/>
      <c r="T41" s="72"/>
    </row>
    <row r="42" spans="1:20" ht="15.6" customHeight="1" x14ac:dyDescent="0.2">
      <c r="A42" s="4" t="s">
        <v>15</v>
      </c>
      <c r="B42" s="47"/>
      <c r="C42" s="88" t="s">
        <v>1</v>
      </c>
      <c r="D42" s="49"/>
      <c r="E42" s="28" t="s">
        <v>1</v>
      </c>
      <c r="F42" s="102">
        <f t="shared" si="1"/>
        <v>0</v>
      </c>
      <c r="G42" s="103"/>
      <c r="H42" s="104"/>
      <c r="I42" s="94">
        <f t="shared" si="0"/>
        <v>0</v>
      </c>
      <c r="J42" s="95"/>
      <c r="K42" s="96"/>
      <c r="L42" s="13"/>
      <c r="M42" s="13"/>
      <c r="N42" s="75"/>
      <c r="O42" s="66"/>
      <c r="P42" s="66"/>
      <c r="Q42" s="66"/>
      <c r="R42" s="66"/>
      <c r="S42" s="68"/>
      <c r="T42" s="72"/>
    </row>
    <row r="43" spans="1:20" ht="15.6" customHeight="1" x14ac:dyDescent="0.2">
      <c r="A43" s="4" t="s">
        <v>16</v>
      </c>
      <c r="B43" s="47"/>
      <c r="C43" s="88" t="s">
        <v>1</v>
      </c>
      <c r="D43" s="49"/>
      <c r="E43" s="28" t="s">
        <v>1</v>
      </c>
      <c r="F43" s="102">
        <f t="shared" si="1"/>
        <v>0</v>
      </c>
      <c r="G43" s="103"/>
      <c r="H43" s="104"/>
      <c r="I43" s="94">
        <f t="shared" si="0"/>
        <v>0</v>
      </c>
      <c r="J43" s="95"/>
      <c r="K43" s="96"/>
      <c r="L43" s="13"/>
      <c r="M43" s="13"/>
      <c r="N43" s="75"/>
      <c r="O43" s="68"/>
      <c r="P43" s="68"/>
      <c r="Q43" s="68"/>
      <c r="R43" s="68"/>
      <c r="S43" s="68"/>
      <c r="T43" s="72"/>
    </row>
    <row r="44" spans="1:20" ht="15.6" customHeight="1" x14ac:dyDescent="0.2">
      <c r="A44" s="4" t="s">
        <v>17</v>
      </c>
      <c r="B44" s="47"/>
      <c r="C44" s="88" t="s">
        <v>1</v>
      </c>
      <c r="D44" s="49"/>
      <c r="E44" s="28" t="s">
        <v>1</v>
      </c>
      <c r="F44" s="102">
        <f t="shared" si="1"/>
        <v>0</v>
      </c>
      <c r="G44" s="103"/>
      <c r="H44" s="104"/>
      <c r="I44" s="94">
        <f t="shared" si="0"/>
        <v>0</v>
      </c>
      <c r="J44" s="95"/>
      <c r="K44" s="96"/>
      <c r="L44" s="13"/>
      <c r="M44" s="13"/>
      <c r="N44" s="75"/>
      <c r="O44" s="66" t="s">
        <v>90</v>
      </c>
      <c r="P44" s="66" t="s">
        <v>93</v>
      </c>
      <c r="Q44" s="66" t="s">
        <v>92</v>
      </c>
      <c r="R44" s="68"/>
      <c r="S44" s="68"/>
      <c r="T44" s="72"/>
    </row>
    <row r="45" spans="1:20" ht="15.6" customHeight="1" x14ac:dyDescent="0.2">
      <c r="A45" s="4" t="s">
        <v>18</v>
      </c>
      <c r="B45" s="47"/>
      <c r="C45" s="88" t="s">
        <v>1</v>
      </c>
      <c r="D45" s="49"/>
      <c r="E45" s="28" t="s">
        <v>1</v>
      </c>
      <c r="F45" s="102">
        <f t="shared" si="1"/>
        <v>0</v>
      </c>
      <c r="G45" s="103"/>
      <c r="H45" s="104"/>
      <c r="I45" s="94">
        <f t="shared" si="0"/>
        <v>0</v>
      </c>
      <c r="J45" s="95"/>
      <c r="K45" s="96"/>
      <c r="L45" s="13"/>
      <c r="M45" s="13"/>
      <c r="N45" s="75"/>
      <c r="O45" s="68"/>
      <c r="P45" s="68"/>
      <c r="Q45" s="68"/>
      <c r="R45" s="68"/>
      <c r="S45" s="68"/>
      <c r="T45" s="72"/>
    </row>
    <row r="46" spans="1:20" ht="15.6" customHeight="1" x14ac:dyDescent="0.2">
      <c r="A46" s="4" t="s">
        <v>19</v>
      </c>
      <c r="B46" s="47"/>
      <c r="C46" s="88" t="s">
        <v>1</v>
      </c>
      <c r="D46" s="49"/>
      <c r="E46" s="28" t="s">
        <v>1</v>
      </c>
      <c r="F46" s="102">
        <f t="shared" si="1"/>
        <v>0</v>
      </c>
      <c r="G46" s="103"/>
      <c r="H46" s="104"/>
      <c r="I46" s="94">
        <f t="shared" si="0"/>
        <v>0</v>
      </c>
      <c r="J46" s="95"/>
      <c r="K46" s="96"/>
      <c r="L46" s="13"/>
      <c r="M46" s="13"/>
      <c r="N46" s="75"/>
      <c r="O46" s="68"/>
      <c r="P46" s="68"/>
      <c r="Q46" s="68"/>
      <c r="R46" s="68"/>
      <c r="S46" s="68"/>
      <c r="T46" s="72"/>
    </row>
    <row r="47" spans="1:20" ht="15.6" customHeight="1" x14ac:dyDescent="0.2">
      <c r="A47" s="4" t="s">
        <v>20</v>
      </c>
      <c r="B47" s="47"/>
      <c r="C47" s="88" t="s">
        <v>1</v>
      </c>
      <c r="D47" s="49"/>
      <c r="E47" s="28" t="s">
        <v>1</v>
      </c>
      <c r="F47" s="102">
        <f t="shared" si="1"/>
        <v>0</v>
      </c>
      <c r="G47" s="103"/>
      <c r="H47" s="104"/>
      <c r="I47" s="94">
        <f t="shared" si="0"/>
        <v>0</v>
      </c>
      <c r="J47" s="95"/>
      <c r="K47" s="96"/>
      <c r="L47" s="13"/>
      <c r="M47" s="13"/>
      <c r="N47" s="75"/>
      <c r="O47" s="68"/>
      <c r="P47" s="68"/>
      <c r="Q47" s="68"/>
      <c r="R47" s="68"/>
      <c r="S47" s="68"/>
      <c r="T47" s="72"/>
    </row>
    <row r="48" spans="1:20" ht="15.6" customHeight="1" x14ac:dyDescent="0.2">
      <c r="A48" s="4" t="s">
        <v>54</v>
      </c>
      <c r="B48" s="47"/>
      <c r="C48" s="88" t="s">
        <v>1</v>
      </c>
      <c r="D48" s="49"/>
      <c r="E48" s="28" t="s">
        <v>1</v>
      </c>
      <c r="F48" s="102">
        <f t="shared" si="1"/>
        <v>0</v>
      </c>
      <c r="G48" s="103"/>
      <c r="H48" s="104"/>
      <c r="I48" s="94">
        <f t="shared" si="0"/>
        <v>0</v>
      </c>
      <c r="J48" s="95"/>
      <c r="K48" s="96"/>
      <c r="L48" s="13"/>
      <c r="M48" s="13"/>
      <c r="N48" s="75"/>
      <c r="O48" s="68"/>
      <c r="P48" s="68"/>
      <c r="Q48" s="68"/>
      <c r="R48" s="68"/>
      <c r="S48" s="68"/>
      <c r="T48" s="72"/>
    </row>
    <row r="49" spans="1:33" ht="15.6" customHeight="1" x14ac:dyDescent="0.2">
      <c r="A49" s="4" t="s">
        <v>55</v>
      </c>
      <c r="B49" s="47"/>
      <c r="C49" s="88" t="s">
        <v>1</v>
      </c>
      <c r="D49" s="49"/>
      <c r="E49" s="28" t="s">
        <v>1</v>
      </c>
      <c r="F49" s="102">
        <f t="shared" si="1"/>
        <v>0</v>
      </c>
      <c r="G49" s="103"/>
      <c r="H49" s="104"/>
      <c r="I49" s="94">
        <f t="shared" si="0"/>
        <v>0</v>
      </c>
      <c r="J49" s="95"/>
      <c r="K49" s="96"/>
      <c r="L49" s="13"/>
      <c r="M49" s="13"/>
      <c r="N49" s="75"/>
      <c r="O49" s="68"/>
      <c r="P49" s="68"/>
      <c r="Q49" s="68"/>
      <c r="R49" s="68"/>
      <c r="S49" s="68"/>
      <c r="T49" s="72"/>
    </row>
    <row r="50" spans="1:33" ht="15.6" customHeight="1" x14ac:dyDescent="0.2">
      <c r="A50" s="4" t="s">
        <v>56</v>
      </c>
      <c r="B50" s="47"/>
      <c r="C50" s="88" t="s">
        <v>1</v>
      </c>
      <c r="D50" s="49"/>
      <c r="E50" s="28" t="s">
        <v>1</v>
      </c>
      <c r="F50" s="102">
        <f t="shared" si="1"/>
        <v>0</v>
      </c>
      <c r="G50" s="103"/>
      <c r="H50" s="104"/>
      <c r="I50" s="94">
        <f t="shared" si="0"/>
        <v>0</v>
      </c>
      <c r="J50" s="95"/>
      <c r="K50" s="96"/>
      <c r="L50" s="13"/>
      <c r="M50" s="13"/>
      <c r="N50" s="75" t="s">
        <v>95</v>
      </c>
      <c r="O50" s="68"/>
      <c r="P50" s="68"/>
      <c r="Q50" s="68"/>
      <c r="R50" s="68"/>
      <c r="S50" s="68"/>
      <c r="T50" s="72"/>
    </row>
    <row r="51" spans="1:33" ht="15.6" customHeight="1" x14ac:dyDescent="0.2">
      <c r="A51" s="4" t="s">
        <v>57</v>
      </c>
      <c r="B51" s="47"/>
      <c r="C51" s="88" t="s">
        <v>1</v>
      </c>
      <c r="D51" s="49"/>
      <c r="E51" s="28" t="s">
        <v>1</v>
      </c>
      <c r="F51" s="102">
        <f t="shared" si="1"/>
        <v>0</v>
      </c>
      <c r="G51" s="103"/>
      <c r="H51" s="104"/>
      <c r="I51" s="94">
        <f t="shared" si="0"/>
        <v>0</v>
      </c>
      <c r="J51" s="95"/>
      <c r="K51" s="96"/>
      <c r="L51" s="13"/>
      <c r="M51" s="13"/>
      <c r="N51" s="75"/>
      <c r="O51" s="68"/>
      <c r="P51" s="68"/>
      <c r="Q51" s="68"/>
      <c r="R51" s="68"/>
      <c r="S51" s="68"/>
      <c r="T51" s="72"/>
    </row>
    <row r="52" spans="1:33" ht="15.6" customHeight="1" x14ac:dyDescent="0.2">
      <c r="A52" s="4" t="s">
        <v>58</v>
      </c>
      <c r="B52" s="47"/>
      <c r="C52" s="88" t="s">
        <v>1</v>
      </c>
      <c r="D52" s="49"/>
      <c r="E52" s="28" t="s">
        <v>1</v>
      </c>
      <c r="F52" s="102">
        <f t="shared" si="1"/>
        <v>0</v>
      </c>
      <c r="G52" s="103"/>
      <c r="H52" s="104"/>
      <c r="I52" s="94">
        <f t="shared" si="0"/>
        <v>0</v>
      </c>
      <c r="J52" s="95"/>
      <c r="K52" s="96"/>
      <c r="L52" s="13"/>
      <c r="M52" s="13"/>
      <c r="N52" s="75"/>
      <c r="O52" s="68"/>
      <c r="P52" s="68"/>
      <c r="Q52" s="68"/>
      <c r="R52" s="68"/>
      <c r="S52" s="68"/>
      <c r="T52" s="72"/>
    </row>
    <row r="53" spans="1:33" ht="15.6" customHeight="1" x14ac:dyDescent="0.2">
      <c r="A53" s="4" t="s">
        <v>59</v>
      </c>
      <c r="B53" s="47"/>
      <c r="C53" s="88" t="s">
        <v>1</v>
      </c>
      <c r="D53" s="49"/>
      <c r="E53" s="28" t="s">
        <v>1</v>
      </c>
      <c r="F53" s="102">
        <f t="shared" si="1"/>
        <v>0</v>
      </c>
      <c r="G53" s="103"/>
      <c r="H53" s="104"/>
      <c r="I53" s="94">
        <f t="shared" si="0"/>
        <v>0</v>
      </c>
      <c r="J53" s="95"/>
      <c r="K53" s="96"/>
      <c r="L53" s="13"/>
      <c r="M53" s="13"/>
      <c r="N53" s="75"/>
      <c r="O53" s="68"/>
      <c r="P53" s="68"/>
      <c r="Q53" s="68"/>
      <c r="R53" s="68"/>
      <c r="S53" s="68"/>
      <c r="T53" s="72"/>
    </row>
    <row r="54" spans="1:33" ht="15.6" customHeight="1" x14ac:dyDescent="0.2">
      <c r="A54" s="4" t="s">
        <v>60</v>
      </c>
      <c r="B54" s="47"/>
      <c r="C54" s="88" t="s">
        <v>1</v>
      </c>
      <c r="D54" s="49"/>
      <c r="E54" s="28" t="s">
        <v>1</v>
      </c>
      <c r="F54" s="102">
        <f t="shared" si="1"/>
        <v>0</v>
      </c>
      <c r="G54" s="103"/>
      <c r="H54" s="104"/>
      <c r="I54" s="94">
        <f t="shared" si="0"/>
        <v>0</v>
      </c>
      <c r="J54" s="95"/>
      <c r="K54" s="96"/>
      <c r="L54" s="13"/>
      <c r="M54" s="13"/>
      <c r="N54" s="73"/>
      <c r="O54" s="68"/>
      <c r="P54" s="68"/>
      <c r="Q54" s="68"/>
      <c r="R54" s="68"/>
      <c r="S54" s="68"/>
      <c r="T54" s="72"/>
    </row>
    <row r="55" spans="1:33" ht="15.6" customHeight="1" x14ac:dyDescent="0.2">
      <c r="A55" s="4" t="s">
        <v>61</v>
      </c>
      <c r="B55" s="47"/>
      <c r="C55" s="88" t="s">
        <v>1</v>
      </c>
      <c r="D55" s="49"/>
      <c r="E55" s="28" t="s">
        <v>1</v>
      </c>
      <c r="F55" s="102">
        <f t="shared" si="1"/>
        <v>0</v>
      </c>
      <c r="G55" s="103"/>
      <c r="H55" s="104"/>
      <c r="I55" s="94">
        <f t="shared" si="0"/>
        <v>0</v>
      </c>
      <c r="J55" s="95"/>
      <c r="K55" s="96"/>
      <c r="L55" s="13"/>
      <c r="M55" s="13"/>
      <c r="N55" s="73"/>
      <c r="O55" s="68"/>
      <c r="P55" s="68"/>
      <c r="Q55" s="68"/>
      <c r="R55" s="68"/>
      <c r="S55" s="68"/>
      <c r="T55" s="72"/>
    </row>
    <row r="56" spans="1:33" ht="15.6" customHeight="1" x14ac:dyDescent="0.2">
      <c r="A56" s="4" t="s">
        <v>62</v>
      </c>
      <c r="B56" s="47"/>
      <c r="C56" s="88" t="s">
        <v>1</v>
      </c>
      <c r="D56" s="49"/>
      <c r="E56" s="28" t="s">
        <v>1</v>
      </c>
      <c r="F56" s="102">
        <f t="shared" si="1"/>
        <v>0</v>
      </c>
      <c r="G56" s="103"/>
      <c r="H56" s="104"/>
      <c r="I56" s="94">
        <f t="shared" si="0"/>
        <v>0</v>
      </c>
      <c r="J56" s="95"/>
      <c r="K56" s="96"/>
      <c r="L56" s="13"/>
      <c r="M56" s="13"/>
      <c r="N56" s="73"/>
      <c r="O56" s="68"/>
      <c r="P56" s="68"/>
      <c r="Q56" s="68"/>
      <c r="R56" s="68"/>
      <c r="S56" s="68"/>
      <c r="T56" s="72"/>
    </row>
    <row r="57" spans="1:33" ht="15.6" customHeight="1" thickBot="1" x14ac:dyDescent="0.25">
      <c r="A57" s="4" t="s">
        <v>63</v>
      </c>
      <c r="B57" s="48"/>
      <c r="C57" s="89" t="s">
        <v>1</v>
      </c>
      <c r="D57" s="90"/>
      <c r="E57" s="29" t="s">
        <v>1</v>
      </c>
      <c r="F57" s="206">
        <f>($B57*$D57)/1000000</f>
        <v>0</v>
      </c>
      <c r="G57" s="207"/>
      <c r="H57" s="208"/>
      <c r="I57" s="197">
        <f t="shared" si="0"/>
        <v>0</v>
      </c>
      <c r="J57" s="198"/>
      <c r="K57" s="199"/>
      <c r="L57" s="13"/>
      <c r="M57" s="13"/>
      <c r="N57" s="73"/>
      <c r="O57" s="68"/>
      <c r="P57" s="68"/>
      <c r="Q57" s="68"/>
      <c r="R57" s="68"/>
      <c r="S57" s="68"/>
      <c r="T57" s="72"/>
    </row>
    <row r="58" spans="1:33" ht="15.6" customHeight="1" thickBot="1" x14ac:dyDescent="0.25">
      <c r="A58" s="2"/>
      <c r="I58" s="8"/>
      <c r="K58" s="13"/>
      <c r="L58" s="13"/>
      <c r="M58" s="13"/>
      <c r="N58" s="73"/>
      <c r="O58" s="68"/>
      <c r="P58" s="68"/>
      <c r="Q58" s="68"/>
      <c r="R58" s="68"/>
      <c r="S58" s="68"/>
      <c r="T58" s="72"/>
    </row>
    <row r="59" spans="1:33" ht="23.25" customHeight="1" thickBot="1" x14ac:dyDescent="0.25">
      <c r="A59" s="2"/>
      <c r="B59" s="258" t="s">
        <v>133</v>
      </c>
      <c r="C59" s="259"/>
      <c r="D59" s="259"/>
      <c r="E59" s="259"/>
      <c r="F59" s="259"/>
      <c r="G59" s="259"/>
      <c r="H59" s="259"/>
      <c r="I59" s="259"/>
      <c r="J59" s="259"/>
      <c r="K59" s="260"/>
      <c r="L59" s="13"/>
      <c r="M59" s="13"/>
      <c r="N59" s="85"/>
      <c r="O59" s="78"/>
      <c r="P59" s="78"/>
      <c r="Q59" s="78"/>
      <c r="R59" s="78"/>
      <c r="S59" s="78"/>
      <c r="T59" s="72"/>
    </row>
    <row r="60" spans="1:33" ht="39" customHeight="1" x14ac:dyDescent="0.25">
      <c r="A60" s="2"/>
      <c r="B60" s="53"/>
      <c r="C60" s="91"/>
      <c r="D60" s="91"/>
      <c r="E60" s="55"/>
      <c r="F60" s="55"/>
      <c r="G60" s="55"/>
      <c r="H60" s="92"/>
      <c r="I60" s="55"/>
      <c r="J60" s="55"/>
      <c r="K60" s="56"/>
      <c r="L60" s="13"/>
      <c r="M60" s="13"/>
      <c r="N60" s="85"/>
      <c r="O60" s="78"/>
      <c r="P60" s="78"/>
      <c r="Q60" s="78"/>
      <c r="R60" s="78"/>
      <c r="S60" s="78"/>
      <c r="T60" s="72"/>
    </row>
    <row r="61" spans="1:33" ht="39" customHeight="1" thickBot="1" x14ac:dyDescent="0.25">
      <c r="A61" s="2"/>
      <c r="B61" s="244"/>
      <c r="C61" s="245"/>
      <c r="D61" s="245"/>
      <c r="E61" s="245"/>
      <c r="F61" s="245"/>
      <c r="G61" s="245"/>
      <c r="H61" s="246"/>
      <c r="I61" s="247" t="s">
        <v>134</v>
      </c>
      <c r="J61" s="247"/>
      <c r="K61" s="248"/>
      <c r="L61" s="13"/>
      <c r="M61" s="13"/>
      <c r="N61" s="85"/>
      <c r="O61" s="78"/>
      <c r="P61" s="78"/>
      <c r="Q61" s="78"/>
      <c r="R61" s="78"/>
      <c r="S61" s="78"/>
      <c r="T61" s="72"/>
    </row>
    <row r="62" spans="1:33" ht="15.6" customHeight="1" thickTop="1" thickBot="1" x14ac:dyDescent="0.25">
      <c r="A62" s="2"/>
      <c r="I62" s="8"/>
      <c r="K62" s="13"/>
      <c r="L62" s="13"/>
      <c r="M62" s="13"/>
      <c r="N62" s="77"/>
      <c r="O62" s="78"/>
      <c r="P62" s="78"/>
      <c r="Q62" s="78"/>
      <c r="R62" s="78"/>
      <c r="S62" s="78"/>
      <c r="T62" s="72"/>
      <c r="V62" s="194"/>
      <c r="W62" s="188" t="s">
        <v>142</v>
      </c>
      <c r="X62" s="188"/>
      <c r="Y62" s="188"/>
      <c r="Z62" s="188"/>
      <c r="AA62" s="188"/>
      <c r="AB62" s="188"/>
      <c r="AC62" s="188"/>
      <c r="AD62" s="188"/>
      <c r="AE62" s="188"/>
      <c r="AF62" s="188"/>
      <c r="AG62" s="189"/>
    </row>
    <row r="63" spans="1:33" ht="15.6" customHeight="1" x14ac:dyDescent="0.2">
      <c r="A63" s="2"/>
      <c r="B63" s="215" t="s">
        <v>118</v>
      </c>
      <c r="C63" s="216"/>
      <c r="D63" s="216"/>
      <c r="E63" s="216"/>
      <c r="F63" s="216"/>
      <c r="G63" s="217"/>
      <c r="H63" s="204" t="s">
        <v>24</v>
      </c>
      <c r="I63" s="205"/>
      <c r="J63" s="213">
        <f>SUM(F28:H57)</f>
        <v>0</v>
      </c>
      <c r="K63" s="214"/>
      <c r="L63" s="13"/>
      <c r="M63" s="13"/>
      <c r="N63" s="73"/>
      <c r="O63" s="68"/>
      <c r="P63" s="68"/>
      <c r="Q63" s="68"/>
      <c r="R63" s="68"/>
      <c r="S63" s="68"/>
      <c r="T63" s="72"/>
      <c r="V63" s="195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1"/>
    </row>
    <row r="64" spans="1:33" ht="15.6" customHeight="1" x14ac:dyDescent="0.2">
      <c r="A64" s="2"/>
      <c r="B64" s="218"/>
      <c r="C64" s="219"/>
      <c r="D64" s="219"/>
      <c r="E64" s="219"/>
      <c r="F64" s="219"/>
      <c r="G64" s="220"/>
      <c r="H64" s="209" t="s">
        <v>119</v>
      </c>
      <c r="I64" s="210"/>
      <c r="J64" s="200">
        <f>SUM(I28:K57)</f>
        <v>0</v>
      </c>
      <c r="K64" s="201"/>
      <c r="L64" s="13"/>
      <c r="M64" s="13"/>
      <c r="N64" s="73"/>
      <c r="O64" s="68"/>
      <c r="P64" s="68"/>
      <c r="Q64" s="68"/>
      <c r="R64" s="68"/>
      <c r="S64" s="68"/>
      <c r="T64" s="72"/>
      <c r="V64" s="195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1"/>
    </row>
    <row r="65" spans="1:33" ht="15.6" customHeight="1" thickBot="1" x14ac:dyDescent="0.25">
      <c r="A65" s="2"/>
      <c r="B65" s="221"/>
      <c r="C65" s="222"/>
      <c r="D65" s="222"/>
      <c r="E65" s="222"/>
      <c r="F65" s="222"/>
      <c r="G65" s="223"/>
      <c r="H65" s="211" t="s">
        <v>120</v>
      </c>
      <c r="I65" s="212"/>
      <c r="J65" s="202">
        <f>J64*1.21</f>
        <v>0</v>
      </c>
      <c r="K65" s="203"/>
      <c r="L65" s="13"/>
      <c r="M65" s="13"/>
      <c r="N65" s="73"/>
      <c r="O65" s="68"/>
      <c r="P65" s="68"/>
      <c r="Q65" s="68"/>
      <c r="R65" s="68"/>
      <c r="S65" s="68"/>
      <c r="T65" s="72"/>
      <c r="V65" s="195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1"/>
    </row>
    <row r="66" spans="1:33" ht="15.6" customHeight="1" x14ac:dyDescent="0.2">
      <c r="A66" s="2"/>
      <c r="B66" s="249" t="s">
        <v>148</v>
      </c>
      <c r="C66" s="250"/>
      <c r="D66" s="250"/>
      <c r="E66" s="250"/>
      <c r="F66" s="250"/>
      <c r="G66" s="250"/>
      <c r="H66" s="250"/>
      <c r="I66" s="250"/>
      <c r="J66" s="250"/>
      <c r="K66" s="251"/>
      <c r="L66" s="13"/>
      <c r="M66" s="13"/>
      <c r="N66" s="224" t="s">
        <v>124</v>
      </c>
      <c r="O66" s="225"/>
      <c r="P66" s="225"/>
      <c r="Q66" s="225"/>
      <c r="R66" s="225"/>
      <c r="S66" s="225"/>
      <c r="T66" s="226"/>
      <c r="V66" s="195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1"/>
    </row>
    <row r="67" spans="1:33" ht="15.6" customHeight="1" x14ac:dyDescent="0.2">
      <c r="A67" s="2"/>
      <c r="B67" s="252"/>
      <c r="C67" s="253"/>
      <c r="D67" s="253"/>
      <c r="E67" s="253"/>
      <c r="F67" s="253"/>
      <c r="G67" s="253"/>
      <c r="H67" s="253"/>
      <c r="I67" s="253"/>
      <c r="J67" s="253"/>
      <c r="K67" s="254"/>
      <c r="L67" s="13"/>
      <c r="M67" s="13"/>
      <c r="N67" s="227"/>
      <c r="O67" s="228"/>
      <c r="P67" s="228"/>
      <c r="Q67" s="228"/>
      <c r="R67" s="228"/>
      <c r="S67" s="228"/>
      <c r="T67" s="229"/>
      <c r="V67" s="195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1"/>
    </row>
    <row r="68" spans="1:33" ht="15.6" customHeight="1" thickBot="1" x14ac:dyDescent="0.25">
      <c r="A68" s="2"/>
      <c r="B68" s="255"/>
      <c r="C68" s="256"/>
      <c r="D68" s="256"/>
      <c r="E68" s="256"/>
      <c r="F68" s="256"/>
      <c r="G68" s="256"/>
      <c r="H68" s="256"/>
      <c r="I68" s="256"/>
      <c r="J68" s="256"/>
      <c r="K68" s="257"/>
      <c r="L68" s="13"/>
      <c r="M68" s="13"/>
      <c r="N68" s="230"/>
      <c r="O68" s="231"/>
      <c r="P68" s="231"/>
      <c r="Q68" s="231"/>
      <c r="R68" s="231"/>
      <c r="S68" s="231"/>
      <c r="T68" s="229"/>
      <c r="V68" s="195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1"/>
    </row>
    <row r="69" spans="1:33" ht="15.6" customHeight="1" thickBot="1" x14ac:dyDescent="0.25">
      <c r="A69" s="2"/>
      <c r="I69" s="8"/>
      <c r="K69" s="13"/>
      <c r="L69" s="13"/>
      <c r="M69" s="13"/>
      <c r="N69" s="230"/>
      <c r="O69" s="231"/>
      <c r="P69" s="231"/>
      <c r="Q69" s="231"/>
      <c r="R69" s="231"/>
      <c r="S69" s="231"/>
      <c r="T69" s="229"/>
      <c r="V69" s="195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1"/>
    </row>
    <row r="70" spans="1:33" ht="15.6" customHeight="1" x14ac:dyDescent="0.2">
      <c r="A70" s="2"/>
      <c r="B70" s="235" t="s">
        <v>121</v>
      </c>
      <c r="C70" s="236"/>
      <c r="D70" s="236"/>
      <c r="E70" s="236"/>
      <c r="F70" s="236"/>
      <c r="G70" s="236"/>
      <c r="H70" s="236"/>
      <c r="I70" s="236"/>
      <c r="J70" s="236"/>
      <c r="K70" s="237"/>
      <c r="L70" s="13"/>
      <c r="M70" s="13"/>
      <c r="N70" s="230"/>
      <c r="O70" s="231"/>
      <c r="P70" s="231"/>
      <c r="Q70" s="231"/>
      <c r="R70" s="231"/>
      <c r="S70" s="231"/>
      <c r="T70" s="229"/>
      <c r="V70" s="195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1"/>
    </row>
    <row r="71" spans="1:33" ht="15.6" customHeight="1" x14ac:dyDescent="0.2">
      <c r="A71" s="2"/>
      <c r="B71" s="238"/>
      <c r="C71" s="239"/>
      <c r="D71" s="239"/>
      <c r="E71" s="239"/>
      <c r="F71" s="239"/>
      <c r="G71" s="239"/>
      <c r="H71" s="239"/>
      <c r="I71" s="239"/>
      <c r="J71" s="239"/>
      <c r="K71" s="240"/>
      <c r="L71" s="13"/>
      <c r="M71" s="13"/>
      <c r="N71" s="230"/>
      <c r="O71" s="231"/>
      <c r="P71" s="231"/>
      <c r="Q71" s="231"/>
      <c r="R71" s="231"/>
      <c r="S71" s="231"/>
      <c r="T71" s="229"/>
      <c r="V71" s="195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1"/>
    </row>
    <row r="72" spans="1:33" ht="15.6" customHeight="1" x14ac:dyDescent="0.2">
      <c r="A72" s="2"/>
      <c r="B72" s="238"/>
      <c r="C72" s="239"/>
      <c r="D72" s="239"/>
      <c r="E72" s="239"/>
      <c r="F72" s="239"/>
      <c r="G72" s="239"/>
      <c r="H72" s="239"/>
      <c r="I72" s="239"/>
      <c r="J72" s="239"/>
      <c r="K72" s="240"/>
      <c r="L72" s="13"/>
      <c r="M72" s="13"/>
      <c r="N72" s="230"/>
      <c r="O72" s="231"/>
      <c r="P72" s="231"/>
      <c r="Q72" s="231"/>
      <c r="R72" s="231"/>
      <c r="S72" s="231"/>
      <c r="T72" s="229"/>
      <c r="V72" s="195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1"/>
    </row>
    <row r="73" spans="1:33" ht="15.6" customHeight="1" x14ac:dyDescent="0.2">
      <c r="A73" s="2"/>
      <c r="B73" s="238"/>
      <c r="C73" s="239"/>
      <c r="D73" s="239"/>
      <c r="E73" s="239"/>
      <c r="F73" s="239"/>
      <c r="G73" s="239"/>
      <c r="H73" s="239"/>
      <c r="I73" s="239"/>
      <c r="J73" s="239"/>
      <c r="K73" s="240"/>
      <c r="L73" s="13"/>
      <c r="M73" s="13"/>
      <c r="N73" s="230"/>
      <c r="O73" s="231"/>
      <c r="P73" s="231"/>
      <c r="Q73" s="231"/>
      <c r="R73" s="231"/>
      <c r="S73" s="231"/>
      <c r="T73" s="229"/>
      <c r="V73" s="195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1"/>
    </row>
    <row r="74" spans="1:33" ht="15.6" customHeight="1" thickBot="1" x14ac:dyDescent="0.25">
      <c r="A74" s="2"/>
      <c r="B74" s="241"/>
      <c r="C74" s="242"/>
      <c r="D74" s="242"/>
      <c r="E74" s="242"/>
      <c r="F74" s="242"/>
      <c r="G74" s="242"/>
      <c r="H74" s="242"/>
      <c r="I74" s="242"/>
      <c r="J74" s="242"/>
      <c r="K74" s="243"/>
      <c r="L74" s="13"/>
      <c r="M74" s="13"/>
      <c r="N74" s="232"/>
      <c r="O74" s="233"/>
      <c r="P74" s="233"/>
      <c r="Q74" s="233"/>
      <c r="R74" s="233"/>
      <c r="S74" s="233"/>
      <c r="T74" s="234"/>
      <c r="V74" s="196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3"/>
    </row>
    <row r="75" spans="1:33" ht="15.6" customHeight="1" x14ac:dyDescent="0.2">
      <c r="A75" s="2"/>
      <c r="K75" s="13"/>
      <c r="L75" s="13"/>
      <c r="M75" s="13"/>
    </row>
    <row r="76" spans="1:33" ht="15.6" customHeight="1" x14ac:dyDescent="0.2">
      <c r="A76" s="2"/>
      <c r="L76" s="13"/>
      <c r="M76" s="13"/>
    </row>
    <row r="77" spans="1:33" ht="15.6" customHeight="1" x14ac:dyDescent="0.2">
      <c r="B77" s="6"/>
      <c r="D77" s="6"/>
      <c r="F77" s="6"/>
      <c r="K77" s="2"/>
      <c r="L77" s="2"/>
      <c r="M77" s="2"/>
    </row>
    <row r="78" spans="1:33" ht="15.6" customHeight="1" x14ac:dyDescent="0.2">
      <c r="B78" s="6"/>
      <c r="C78" s="6"/>
      <c r="D78" s="6"/>
      <c r="E78" s="19"/>
      <c r="F78" s="6"/>
      <c r="G78" s="19"/>
      <c r="H78" s="17"/>
      <c r="I78" s="17"/>
      <c r="J78" s="51"/>
      <c r="K78" s="2"/>
      <c r="L78" s="2"/>
      <c r="M78" s="2"/>
    </row>
    <row r="79" spans="1:33" ht="15.6" customHeight="1" x14ac:dyDescent="0.2">
      <c r="B79" s="6"/>
      <c r="C79" s="6"/>
      <c r="D79" s="6"/>
      <c r="E79" s="6"/>
      <c r="F79" s="6"/>
      <c r="G79" s="6"/>
      <c r="H79" s="6"/>
      <c r="I79" s="6"/>
      <c r="J79" s="51"/>
      <c r="K79" s="2"/>
      <c r="L79" s="2"/>
      <c r="M79" s="2"/>
    </row>
    <row r="80" spans="1:33" ht="15.6" customHeight="1" x14ac:dyDescent="0.2">
      <c r="B80" s="6"/>
      <c r="C80" s="6"/>
      <c r="D80" s="6"/>
      <c r="E80" s="6"/>
      <c r="F80" s="6"/>
      <c r="G80" s="6"/>
      <c r="H80" s="6"/>
      <c r="I80" s="6"/>
      <c r="J80" s="51"/>
      <c r="K80" s="2"/>
      <c r="L80" s="2"/>
      <c r="M80" s="2"/>
      <c r="N80" s="2"/>
      <c r="O80" s="2"/>
      <c r="P80" s="2"/>
      <c r="Q80" s="2"/>
      <c r="R80" s="2"/>
      <c r="S80" s="2"/>
    </row>
    <row r="81" spans="2:13" ht="15.6" customHeight="1" x14ac:dyDescent="0.2">
      <c r="B81" s="6"/>
      <c r="C81" s="6"/>
      <c r="D81" s="6"/>
      <c r="E81" s="6"/>
      <c r="F81" s="6"/>
      <c r="G81" s="6"/>
      <c r="H81" s="6"/>
      <c r="I81" s="6"/>
      <c r="J81" s="51"/>
      <c r="K81" s="2"/>
      <c r="L81" s="2"/>
      <c r="M81" s="2"/>
    </row>
    <row r="82" spans="2:13" ht="15.6" customHeight="1" x14ac:dyDescent="0.2">
      <c r="B82" s="6"/>
      <c r="C82" s="6"/>
      <c r="D82" s="6"/>
      <c r="E82" s="6"/>
      <c r="F82" s="6"/>
      <c r="G82" s="6"/>
      <c r="H82" s="6"/>
      <c r="I82" s="6"/>
      <c r="J82" s="51"/>
      <c r="K82" s="2"/>
      <c r="L82" s="2"/>
      <c r="M82" s="2"/>
    </row>
    <row r="83" spans="2:13" ht="15.6" customHeight="1" x14ac:dyDescent="0.2">
      <c r="B83" s="6"/>
      <c r="C83" s="6"/>
      <c r="D83" s="6"/>
      <c r="E83" s="6"/>
      <c r="F83" s="6"/>
      <c r="G83" s="6"/>
      <c r="H83" s="6"/>
      <c r="I83" s="6"/>
      <c r="J83" s="51"/>
      <c r="K83" s="2"/>
      <c r="L83" s="2"/>
      <c r="M83" s="2"/>
    </row>
    <row r="84" spans="2:13" ht="15.6" customHeight="1" x14ac:dyDescent="0.2">
      <c r="B84" s="6"/>
      <c r="C84" s="6"/>
      <c r="D84" s="6"/>
      <c r="E84" s="6"/>
      <c r="F84" s="6"/>
      <c r="G84" s="6"/>
      <c r="H84" s="6"/>
      <c r="I84" s="6"/>
      <c r="J84" s="51"/>
      <c r="K84" s="2"/>
      <c r="L84" s="2"/>
      <c r="M84" s="2"/>
    </row>
    <row r="85" spans="2:13" ht="15.6" customHeight="1" x14ac:dyDescent="0.2">
      <c r="K85" s="2"/>
      <c r="L85" s="2"/>
      <c r="M85" s="2"/>
    </row>
    <row r="86" spans="2:13" ht="15.6" customHeight="1" x14ac:dyDescent="0.2">
      <c r="K86" s="2"/>
      <c r="L86" s="2"/>
      <c r="M86" s="2"/>
    </row>
    <row r="87" spans="2:13" ht="15.6" customHeight="1" x14ac:dyDescent="0.2">
      <c r="K87" s="2"/>
      <c r="L87" s="2"/>
      <c r="M87" s="2"/>
    </row>
    <row r="88" spans="2:13" ht="15.6" customHeight="1" x14ac:dyDescent="0.2"/>
    <row r="89" spans="2:13" ht="15.6" customHeight="1" x14ac:dyDescent="0.2"/>
  </sheetData>
  <sheetProtection algorithmName="SHA-512" hashValue="IjdxR3Ife9GPW3UTqXSVufVAQhHW2P4xNvVV/iAdnr5n5rJbq795LHC4sQsFNxO7/71g6teOgY+HpLodFlqhMw==" saltValue="ag5mZ8UvNX6nNhDkB5gwSQ==" spinCount="100000" sheet="1" selectLockedCells="1"/>
  <dataConsolidate/>
  <mergeCells count="109">
    <mergeCell ref="B66:K68"/>
    <mergeCell ref="B59:K59"/>
    <mergeCell ref="F50:H50"/>
    <mergeCell ref="F51:H51"/>
    <mergeCell ref="F52:H52"/>
    <mergeCell ref="F53:H53"/>
    <mergeCell ref="F54:H54"/>
    <mergeCell ref="F45:H45"/>
    <mergeCell ref="F46:H46"/>
    <mergeCell ref="F47:H47"/>
    <mergeCell ref="F48:H48"/>
    <mergeCell ref="W62:AG74"/>
    <mergeCell ref="V62:V74"/>
    <mergeCell ref="I50:K50"/>
    <mergeCell ref="I51:K51"/>
    <mergeCell ref="I52:K52"/>
    <mergeCell ref="I53:K53"/>
    <mergeCell ref="I54:K54"/>
    <mergeCell ref="I55:K55"/>
    <mergeCell ref="I56:K56"/>
    <mergeCell ref="I57:K57"/>
    <mergeCell ref="J64:K64"/>
    <mergeCell ref="J65:K65"/>
    <mergeCell ref="H63:I63"/>
    <mergeCell ref="F57:H57"/>
    <mergeCell ref="H64:I64"/>
    <mergeCell ref="H65:I65"/>
    <mergeCell ref="J63:K63"/>
    <mergeCell ref="B63:G65"/>
    <mergeCell ref="F55:H55"/>
    <mergeCell ref="F56:H56"/>
    <mergeCell ref="N66:T74"/>
    <mergeCell ref="B70:K74"/>
    <mergeCell ref="B61:H61"/>
    <mergeCell ref="I61:K61"/>
    <mergeCell ref="E21:K23"/>
    <mergeCell ref="D26:E26"/>
    <mergeCell ref="B25:K25"/>
    <mergeCell ref="E19:K20"/>
    <mergeCell ref="B26:C26"/>
    <mergeCell ref="I26:K27"/>
    <mergeCell ref="I28:K28"/>
    <mergeCell ref="I29:K29"/>
    <mergeCell ref="I30:K30"/>
    <mergeCell ref="B27:C27"/>
    <mergeCell ref="J1:K1"/>
    <mergeCell ref="E11:K11"/>
    <mergeCell ref="E12:K12"/>
    <mergeCell ref="I35:K35"/>
    <mergeCell ref="B16:D16"/>
    <mergeCell ref="H6:J6"/>
    <mergeCell ref="B9:D9"/>
    <mergeCell ref="B10:D10"/>
    <mergeCell ref="E8:K8"/>
    <mergeCell ref="B17:D17"/>
    <mergeCell ref="B14:D14"/>
    <mergeCell ref="E14:K14"/>
    <mergeCell ref="E16:K16"/>
    <mergeCell ref="E17:K17"/>
    <mergeCell ref="B12:D12"/>
    <mergeCell ref="B7:D7"/>
    <mergeCell ref="B8:D8"/>
    <mergeCell ref="F29:H29"/>
    <mergeCell ref="F30:H30"/>
    <mergeCell ref="F31:H31"/>
    <mergeCell ref="F32:H32"/>
    <mergeCell ref="B1:H1"/>
    <mergeCell ref="B11:D11"/>
    <mergeCell ref="I34:K34"/>
    <mergeCell ref="O3:S3"/>
    <mergeCell ref="N2:T2"/>
    <mergeCell ref="F40:H40"/>
    <mergeCell ref="F41:H41"/>
    <mergeCell ref="F42:H42"/>
    <mergeCell ref="F43:H43"/>
    <mergeCell ref="F44:H44"/>
    <mergeCell ref="F35:H35"/>
    <mergeCell ref="F36:H36"/>
    <mergeCell ref="F37:H37"/>
    <mergeCell ref="F38:H38"/>
    <mergeCell ref="F39:H39"/>
    <mergeCell ref="I40:K40"/>
    <mergeCell ref="F26:H27"/>
    <mergeCell ref="F33:H33"/>
    <mergeCell ref="F34:H34"/>
    <mergeCell ref="I44:K44"/>
    <mergeCell ref="I33:K33"/>
    <mergeCell ref="B2:K2"/>
    <mergeCell ref="B5:K5"/>
    <mergeCell ref="E7:K7"/>
    <mergeCell ref="E9:K9"/>
    <mergeCell ref="E10:K10"/>
    <mergeCell ref="I36:K36"/>
    <mergeCell ref="I37:K37"/>
    <mergeCell ref="D27:E27"/>
    <mergeCell ref="F28:H28"/>
    <mergeCell ref="I45:K45"/>
    <mergeCell ref="I46:K46"/>
    <mergeCell ref="I47:K47"/>
    <mergeCell ref="I48:K48"/>
    <mergeCell ref="I49:K49"/>
    <mergeCell ref="I31:K31"/>
    <mergeCell ref="I32:K32"/>
    <mergeCell ref="I38:K38"/>
    <mergeCell ref="I39:K39"/>
    <mergeCell ref="I41:K41"/>
    <mergeCell ref="I42:K42"/>
    <mergeCell ref="I43:K43"/>
    <mergeCell ref="F49:H49"/>
  </mergeCells>
  <phoneticPr fontId="12" type="noConversion"/>
  <conditionalFormatting sqref="E16:K17 E10:K12 B28:B31 D28:D31 D33:D57 B33:B57 E14">
    <cfRule type="containsBlanks" dxfId="15" priority="19">
      <formula>LEN(TRIM(B10))=0</formula>
    </cfRule>
  </conditionalFormatting>
  <conditionalFormatting sqref="B32 D32">
    <cfRule type="containsBlanks" dxfId="14" priority="17">
      <formula>LEN(TRIM(B32))=0</formula>
    </cfRule>
  </conditionalFormatting>
  <conditionalFormatting sqref="I28:I30 I57">
    <cfRule type="cellIs" dxfId="13" priority="10" operator="equal">
      <formula>0</formula>
    </cfRule>
  </conditionalFormatting>
  <conditionalFormatting sqref="F28:F57">
    <cfRule type="cellIs" dxfId="12" priority="8" operator="equal">
      <formula>0</formula>
    </cfRule>
  </conditionalFormatting>
  <conditionalFormatting sqref="I31:I56">
    <cfRule type="cellIs" dxfId="11" priority="5" operator="equal">
      <formula>0</formula>
    </cfRule>
  </conditionalFormatting>
  <conditionalFormatting sqref="E7:K9">
    <cfRule type="containsBlanks" dxfId="10" priority="3">
      <formula>LEN(TRIM(E7))=0</formula>
    </cfRule>
  </conditionalFormatting>
  <dataValidations count="4">
    <dataValidation showDropDown="1" sqref="F28:F57" xr:uid="{00000000-0002-0000-0000-000000000000}"/>
    <dataValidation type="whole" allowBlank="1" showInputMessage="1" showErrorMessage="1" error="Minimalna wysokość 100mm a maksymalna 2400mm! Wpisz liczbę całkowitą bez przecinka!" sqref="B28:B57" xr:uid="{00000000-0002-0000-0000-000004000000}">
      <formula1>100</formula1>
      <formula2>2400</formula2>
    </dataValidation>
    <dataValidation type="whole" allowBlank="1" showInputMessage="1" showErrorMessage="1" error="Minimalna szerokość 100 mm a maksymalna 1270mm! Wpisz liczbę całkowitą bez przecinka!" sqref="D28:D57" xr:uid="{976F7578-A190-4446-AEA5-C242387FC868}">
      <formula1>100</formula1>
      <formula2>1270</formula2>
    </dataValidation>
    <dataValidation allowBlank="1" prompt="Vyberte typ olepení hran" sqref="E17:K17" xr:uid="{D8850A94-E9AA-4CF4-857B-FE07F005B32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>
                  <from>
                    <xdr:col>3</xdr:col>
                    <xdr:colOff>361950</xdr:colOff>
                    <xdr:row>59</xdr:row>
                    <xdr:rowOff>66675</xdr:rowOff>
                  </from>
                  <to>
                    <xdr:col>4</xdr:col>
                    <xdr:colOff>419100</xdr:colOff>
                    <xdr:row>59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>
                  <from>
                    <xdr:col>8</xdr:col>
                    <xdr:colOff>1362075</xdr:colOff>
                    <xdr:row>59</xdr:row>
                    <xdr:rowOff>57150</xdr:rowOff>
                  </from>
                  <to>
                    <xdr:col>9</xdr:col>
                    <xdr:colOff>609600</xdr:colOff>
                    <xdr:row>59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1" operator="beginsWith" id="{11680A16-5011-467B-840A-272D7EC777BC}">
            <xm:f>LEFT(I28,LEN("-"))="-"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I28:I30 I57</xm:sqref>
        </x14:conditionalFormatting>
        <x14:conditionalFormatting xmlns:xm="http://schemas.microsoft.com/office/excel/2006/main">
          <x14:cfRule type="beginsWith" priority="6" operator="beginsWith" id="{C99A818B-319A-484C-8E72-5144AB82E23F}">
            <xm:f>LEFT(I31,LEN("-"))="-"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I31:I56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99E6AE-BAE5-481A-B57B-66BDAE19D99B}">
          <x14:formula1>
            <xm:f>'Zdrojová data'!$B$4:$B$15</xm:f>
          </x14:formula1>
          <xm:sqref>E16:K16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B957-68A8-4B83-9BE2-00D04FB44164}">
  <dimension ref="B1:AC131"/>
  <sheetViews>
    <sheetView showGridLines="0" zoomScale="90" zoomScaleNormal="90" workbookViewId="0"/>
  </sheetViews>
  <sheetFormatPr defaultRowHeight="15" x14ac:dyDescent="0.25"/>
  <cols>
    <col min="2" max="5" width="11" customWidth="1"/>
    <col min="17" max="17" width="14" customWidth="1"/>
  </cols>
  <sheetData>
    <row r="1" spans="2:29" ht="15.75" thickBot="1" x14ac:dyDescent="0.3"/>
    <row r="2" spans="2:29" ht="45.75" customHeight="1" thickBot="1" x14ac:dyDescent="0.3">
      <c r="B2" s="289" t="s">
        <v>135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1"/>
      <c r="R2" s="277" t="s">
        <v>136</v>
      </c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9"/>
    </row>
    <row r="3" spans="2:29" ht="15.75" thickBot="1" x14ac:dyDescent="0.3"/>
    <row r="4" spans="2:29" ht="47.25" customHeight="1" thickBot="1" x14ac:dyDescent="0.3">
      <c r="B4" s="292" t="s">
        <v>137</v>
      </c>
      <c r="C4" s="293"/>
      <c r="D4" s="293"/>
      <c r="E4" s="293"/>
      <c r="F4" s="294" t="s">
        <v>138</v>
      </c>
      <c r="G4" s="294"/>
      <c r="H4" s="294"/>
      <c r="I4" s="294"/>
      <c r="J4" s="294"/>
      <c r="K4" s="294"/>
      <c r="L4" s="294"/>
      <c r="M4" s="294"/>
      <c r="N4" s="294"/>
      <c r="O4" s="294"/>
      <c r="P4" s="295"/>
      <c r="R4" s="280" t="s">
        <v>143</v>
      </c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2"/>
    </row>
    <row r="5" spans="2:29" ht="29.25" customHeight="1" thickBot="1" x14ac:dyDescent="0.3">
      <c r="B5" s="261" t="s">
        <v>139</v>
      </c>
      <c r="C5" s="262"/>
      <c r="D5" s="262"/>
      <c r="E5" s="262"/>
      <c r="F5" s="263" t="s">
        <v>138</v>
      </c>
      <c r="G5" s="263"/>
      <c r="H5" s="263"/>
      <c r="I5" s="263"/>
      <c r="J5" s="263"/>
      <c r="K5" s="263"/>
      <c r="L5" s="263"/>
      <c r="M5" s="263"/>
      <c r="N5" s="263"/>
      <c r="O5" s="263"/>
      <c r="P5" s="264"/>
      <c r="R5" s="283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5"/>
    </row>
    <row r="6" spans="2:29" ht="29.25" customHeight="1" thickBot="1" x14ac:dyDescent="0.3">
      <c r="B6" s="261" t="s">
        <v>139</v>
      </c>
      <c r="C6" s="262"/>
      <c r="D6" s="262"/>
      <c r="E6" s="262"/>
      <c r="F6" s="263" t="s">
        <v>138</v>
      </c>
      <c r="G6" s="263"/>
      <c r="H6" s="263"/>
      <c r="I6" s="263"/>
      <c r="J6" s="263"/>
      <c r="K6" s="263"/>
      <c r="L6" s="263"/>
      <c r="M6" s="263"/>
      <c r="N6" s="263"/>
      <c r="O6" s="263"/>
      <c r="P6" s="264"/>
      <c r="R6" s="283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5"/>
    </row>
    <row r="7" spans="2:29" ht="15.75" thickBot="1" x14ac:dyDescent="0.3">
      <c r="R7" s="286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8"/>
    </row>
    <row r="8" spans="2:29" ht="22.5" customHeight="1" x14ac:dyDescent="0.25">
      <c r="B8" s="265" t="s">
        <v>140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7"/>
      <c r="R8" s="300" t="s">
        <v>126</v>
      </c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2"/>
    </row>
    <row r="9" spans="2:29" ht="22.5" customHeight="1" thickBot="1" x14ac:dyDescent="0.3">
      <c r="B9" s="268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70"/>
      <c r="R9" s="303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5"/>
    </row>
    <row r="10" spans="2:29" x14ac:dyDescent="0.25">
      <c r="B10" s="271" t="s">
        <v>147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3"/>
    </row>
    <row r="11" spans="2:29" ht="15.75" thickBot="1" x14ac:dyDescent="0.3">
      <c r="B11" s="271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3"/>
      <c r="U11" s="79"/>
    </row>
    <row r="12" spans="2:29" ht="15.75" thickBot="1" x14ac:dyDescent="0.3">
      <c r="B12" s="271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3"/>
      <c r="R12" s="306" t="s">
        <v>127</v>
      </c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8"/>
    </row>
    <row r="13" spans="2:29" ht="15.75" thickBot="1" x14ac:dyDescent="0.3">
      <c r="B13" s="271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3"/>
      <c r="R13" s="57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59"/>
    </row>
    <row r="14" spans="2:29" ht="15.75" thickBot="1" x14ac:dyDescent="0.3">
      <c r="B14" s="271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3"/>
      <c r="R14" s="57"/>
      <c r="S14" s="82" t="s">
        <v>128</v>
      </c>
      <c r="T14" s="312" t="s">
        <v>98</v>
      </c>
      <c r="U14" s="313"/>
      <c r="V14" s="313"/>
      <c r="W14" s="313"/>
      <c r="X14" s="313"/>
      <c r="Y14" s="313"/>
      <c r="Z14" s="314"/>
      <c r="AA14" s="33"/>
      <c r="AB14" s="33"/>
      <c r="AC14" s="59"/>
    </row>
    <row r="15" spans="2:29" x14ac:dyDescent="0.25">
      <c r="B15" s="271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3"/>
      <c r="R15" s="57"/>
      <c r="S15" s="84" t="s">
        <v>144</v>
      </c>
      <c r="T15" s="80"/>
      <c r="U15" s="33"/>
      <c r="V15" s="33"/>
      <c r="W15" s="33"/>
      <c r="X15" s="33"/>
      <c r="Y15" s="33"/>
      <c r="Z15" s="33"/>
      <c r="AA15" s="33"/>
      <c r="AB15" s="33"/>
      <c r="AC15" s="59"/>
    </row>
    <row r="16" spans="2:29" x14ac:dyDescent="0.25">
      <c r="B16" s="271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3"/>
      <c r="R16" s="57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59"/>
    </row>
    <row r="17" spans="2:29" x14ac:dyDescent="0.25">
      <c r="B17" s="271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3"/>
      <c r="R17" s="57"/>
      <c r="S17" s="299">
        <v>1</v>
      </c>
      <c r="T17" s="299"/>
      <c r="U17" s="299"/>
      <c r="V17" s="33"/>
      <c r="W17" s="33"/>
      <c r="X17" s="33"/>
      <c r="Y17" s="33"/>
      <c r="Z17" s="33"/>
      <c r="AA17" s="33"/>
      <c r="AB17" s="33"/>
      <c r="AC17" s="59"/>
    </row>
    <row r="18" spans="2:29" x14ac:dyDescent="0.25">
      <c r="B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3"/>
      <c r="R18" s="57"/>
      <c r="S18" s="299"/>
      <c r="T18" s="299"/>
      <c r="U18" s="299"/>
      <c r="V18" s="33"/>
      <c r="W18" s="33"/>
      <c r="X18" s="33"/>
      <c r="Y18" s="33"/>
      <c r="Z18" s="33"/>
      <c r="AA18" s="33"/>
      <c r="AB18" s="33"/>
      <c r="AC18" s="59"/>
    </row>
    <row r="19" spans="2:29" x14ac:dyDescent="0.25">
      <c r="B19" s="271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3"/>
      <c r="R19" s="57"/>
      <c r="S19" s="299">
        <v>2</v>
      </c>
      <c r="T19" s="299"/>
      <c r="U19" s="299"/>
      <c r="V19" s="33"/>
      <c r="W19" s="33"/>
      <c r="X19" s="33"/>
      <c r="Y19" s="33"/>
      <c r="Z19" s="33"/>
      <c r="AA19" s="33"/>
      <c r="AB19" s="33"/>
      <c r="AC19" s="59"/>
    </row>
    <row r="20" spans="2:29" x14ac:dyDescent="0.25">
      <c r="B20" s="271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3"/>
      <c r="R20" s="57"/>
      <c r="S20" s="299"/>
      <c r="T20" s="299"/>
      <c r="U20" s="299"/>
      <c r="V20" s="33"/>
      <c r="W20" s="33"/>
      <c r="X20" s="33"/>
      <c r="Y20" s="33"/>
      <c r="Z20" s="33"/>
      <c r="AA20" s="33"/>
      <c r="AB20" s="33"/>
      <c r="AC20" s="59"/>
    </row>
    <row r="21" spans="2:29" x14ac:dyDescent="0.25">
      <c r="B21" s="271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3"/>
      <c r="R21" s="57"/>
      <c r="S21" s="299">
        <v>3</v>
      </c>
      <c r="T21" s="299"/>
      <c r="U21" s="299"/>
      <c r="V21" s="33"/>
      <c r="W21" s="33"/>
      <c r="X21" s="33"/>
      <c r="Y21" s="33"/>
      <c r="Z21" s="33"/>
      <c r="AA21" s="33"/>
      <c r="AB21" s="33"/>
      <c r="AC21" s="59"/>
    </row>
    <row r="22" spans="2:29" x14ac:dyDescent="0.25">
      <c r="B22" s="27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3"/>
      <c r="R22" s="57"/>
      <c r="S22" s="299"/>
      <c r="T22" s="299"/>
      <c r="U22" s="299"/>
      <c r="V22" s="33"/>
      <c r="W22" s="33"/>
      <c r="X22" s="33"/>
      <c r="Y22" s="33"/>
      <c r="Z22" s="33"/>
      <c r="AA22" s="33"/>
      <c r="AB22" s="33"/>
      <c r="AC22" s="59"/>
    </row>
    <row r="23" spans="2:29" x14ac:dyDescent="0.25"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3"/>
      <c r="R23" s="57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59"/>
    </row>
    <row r="24" spans="2:29" ht="15.75" thickBot="1" x14ac:dyDescent="0.3">
      <c r="B24" s="271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3"/>
      <c r="R24" s="57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59"/>
    </row>
    <row r="25" spans="2:29" ht="15.75" thickBot="1" x14ac:dyDescent="0.3">
      <c r="B25" s="271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3"/>
      <c r="R25" s="57"/>
      <c r="S25" s="82" t="s">
        <v>128</v>
      </c>
      <c r="T25" s="296" t="s">
        <v>99</v>
      </c>
      <c r="U25" s="297"/>
      <c r="V25" s="297"/>
      <c r="W25" s="297"/>
      <c r="X25" s="297"/>
      <c r="Y25" s="297"/>
      <c r="Z25" s="298"/>
      <c r="AA25" s="33"/>
      <c r="AB25" s="33"/>
      <c r="AC25" s="59"/>
    </row>
    <row r="26" spans="2:29" x14ac:dyDescent="0.25">
      <c r="B26" s="271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3"/>
      <c r="R26" s="57"/>
      <c r="S26" s="84" t="s">
        <v>145</v>
      </c>
      <c r="T26" s="80"/>
      <c r="U26" s="33"/>
      <c r="V26" s="33"/>
      <c r="W26" s="33"/>
      <c r="X26" s="33"/>
      <c r="Y26" s="33"/>
      <c r="Z26" s="33"/>
      <c r="AA26" s="33"/>
      <c r="AB26" s="33"/>
      <c r="AC26" s="59"/>
    </row>
    <row r="27" spans="2:29" x14ac:dyDescent="0.25">
      <c r="B27" s="271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3"/>
      <c r="R27" s="57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59"/>
    </row>
    <row r="28" spans="2:29" x14ac:dyDescent="0.25">
      <c r="B28" s="271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3"/>
      <c r="R28" s="57"/>
      <c r="S28" s="299">
        <v>1</v>
      </c>
      <c r="T28" s="299"/>
      <c r="U28" s="299">
        <v>2</v>
      </c>
      <c r="V28" s="299"/>
      <c r="W28" s="299">
        <v>3</v>
      </c>
      <c r="X28" s="299"/>
      <c r="Y28" s="33"/>
      <c r="Z28" s="33"/>
      <c r="AA28" s="33"/>
      <c r="AB28" s="33"/>
      <c r="AC28" s="59"/>
    </row>
    <row r="29" spans="2:29" x14ac:dyDescent="0.25">
      <c r="B29" s="271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3"/>
      <c r="R29" s="57"/>
      <c r="S29" s="299"/>
      <c r="T29" s="299"/>
      <c r="U29" s="299"/>
      <c r="V29" s="299"/>
      <c r="W29" s="299"/>
      <c r="X29" s="299"/>
      <c r="Y29" s="33"/>
      <c r="Z29" s="33"/>
      <c r="AA29" s="33"/>
      <c r="AB29" s="33"/>
      <c r="AC29" s="59"/>
    </row>
    <row r="30" spans="2:29" x14ac:dyDescent="0.25">
      <c r="B30" s="271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3"/>
      <c r="R30" s="57"/>
      <c r="S30" s="299"/>
      <c r="T30" s="299"/>
      <c r="U30" s="299"/>
      <c r="V30" s="299"/>
      <c r="W30" s="299"/>
      <c r="X30" s="299"/>
      <c r="Y30" s="33"/>
      <c r="Z30" s="33"/>
      <c r="AA30" s="33"/>
      <c r="AB30" s="33"/>
      <c r="AC30" s="59"/>
    </row>
    <row r="31" spans="2:29" ht="15.75" thickBot="1" x14ac:dyDescent="0.3">
      <c r="B31" s="271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3"/>
      <c r="R31" s="62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5"/>
    </row>
    <row r="32" spans="2:29" x14ac:dyDescent="0.25">
      <c r="B32" s="271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3"/>
    </row>
    <row r="33" spans="2:29" ht="15.75" thickBot="1" x14ac:dyDescent="0.3">
      <c r="B33" s="271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3"/>
    </row>
    <row r="34" spans="2:29" x14ac:dyDescent="0.25">
      <c r="B34" s="271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3"/>
      <c r="R34" s="309" t="s">
        <v>129</v>
      </c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1"/>
    </row>
    <row r="35" spans="2:29" ht="15.75" thickBot="1" x14ac:dyDescent="0.3">
      <c r="B35" s="274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6"/>
      <c r="R35" s="57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59"/>
    </row>
    <row r="36" spans="2:29" ht="15.75" thickBot="1" x14ac:dyDescent="0.3">
      <c r="R36" s="57"/>
      <c r="S36" s="82" t="s">
        <v>128</v>
      </c>
      <c r="T36" s="296" t="s">
        <v>100</v>
      </c>
      <c r="U36" s="297"/>
      <c r="V36" s="297"/>
      <c r="W36" s="297"/>
      <c r="X36" s="297"/>
      <c r="Y36" s="297"/>
      <c r="Z36" s="298"/>
      <c r="AA36" s="33"/>
      <c r="AB36" s="33"/>
      <c r="AC36" s="59"/>
    </row>
    <row r="37" spans="2:29" x14ac:dyDescent="0.25">
      <c r="R37" s="57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59"/>
    </row>
    <row r="38" spans="2:29" x14ac:dyDescent="0.25">
      <c r="R38" s="57"/>
      <c r="S38" s="299">
        <v>1</v>
      </c>
      <c r="T38" s="299"/>
      <c r="U38" s="299">
        <v>2</v>
      </c>
      <c r="V38" s="299"/>
      <c r="W38" s="33"/>
      <c r="X38" s="33"/>
      <c r="Y38" s="33"/>
      <c r="Z38" s="33"/>
      <c r="AA38" s="33"/>
      <c r="AB38" s="33"/>
      <c r="AC38" s="59"/>
    </row>
    <row r="39" spans="2:29" ht="15" customHeight="1" x14ac:dyDescent="0.25">
      <c r="B39" s="93"/>
      <c r="C39" s="93"/>
      <c r="D39" s="93"/>
      <c r="E39" s="93"/>
      <c r="F39" s="93"/>
      <c r="G39" s="93"/>
      <c r="H39" s="93"/>
      <c r="I39" s="93"/>
      <c r="R39" s="57"/>
      <c r="S39" s="299"/>
      <c r="T39" s="299"/>
      <c r="U39" s="299"/>
      <c r="V39" s="299"/>
      <c r="W39" s="33"/>
      <c r="X39" s="33"/>
      <c r="Y39" s="33"/>
      <c r="Z39" s="33"/>
      <c r="AA39" s="33"/>
      <c r="AB39" s="33"/>
      <c r="AC39" s="59"/>
    </row>
    <row r="40" spans="2:29" ht="15" customHeight="1" x14ac:dyDescent="0.25">
      <c r="B40" s="93"/>
      <c r="C40" s="93"/>
      <c r="D40" s="93"/>
      <c r="E40" s="93"/>
      <c r="F40" s="93"/>
      <c r="G40" s="93"/>
      <c r="H40" s="93"/>
      <c r="I40" s="93"/>
      <c r="R40" s="57"/>
      <c r="S40" s="299"/>
      <c r="T40" s="299"/>
      <c r="U40" s="299"/>
      <c r="V40" s="299"/>
      <c r="W40" s="33"/>
      <c r="X40" s="33"/>
      <c r="Y40" s="33"/>
      <c r="Z40" s="33"/>
      <c r="AA40" s="33"/>
      <c r="AB40" s="33"/>
      <c r="AC40" s="59"/>
    </row>
    <row r="41" spans="2:29" ht="15" customHeight="1" x14ac:dyDescent="0.25">
      <c r="B41" s="93"/>
      <c r="C41" s="93"/>
      <c r="D41" s="93"/>
      <c r="E41" s="93"/>
      <c r="F41" s="93"/>
      <c r="G41" s="93"/>
      <c r="H41" s="93"/>
      <c r="I41" s="93"/>
      <c r="R41" s="57"/>
      <c r="S41" s="299"/>
      <c r="T41" s="299"/>
      <c r="U41" s="299"/>
      <c r="V41" s="299"/>
      <c r="W41" s="33"/>
      <c r="X41" s="33"/>
      <c r="Y41" s="33"/>
      <c r="Z41" s="33"/>
      <c r="AA41" s="33"/>
      <c r="AB41" s="33"/>
      <c r="AC41" s="59"/>
    </row>
    <row r="42" spans="2:29" ht="15" customHeight="1" x14ac:dyDescent="0.25">
      <c r="B42" s="93"/>
      <c r="C42" s="93"/>
      <c r="D42" s="93"/>
      <c r="E42" s="93"/>
      <c r="F42" s="93"/>
      <c r="G42" s="93"/>
      <c r="H42" s="93"/>
      <c r="I42" s="93"/>
      <c r="R42" s="57"/>
      <c r="S42" s="299"/>
      <c r="T42" s="299"/>
      <c r="U42" s="299"/>
      <c r="V42" s="299"/>
      <c r="W42" s="33"/>
      <c r="X42" s="33"/>
      <c r="Y42" s="33"/>
      <c r="Z42" s="33"/>
      <c r="AA42" s="33"/>
      <c r="AB42" s="33"/>
      <c r="AC42" s="59"/>
    </row>
    <row r="43" spans="2:29" x14ac:dyDescent="0.25">
      <c r="R43" s="57"/>
      <c r="S43" s="299"/>
      <c r="T43" s="299"/>
      <c r="U43" s="299"/>
      <c r="V43" s="299"/>
      <c r="W43" s="33"/>
      <c r="X43" s="33"/>
      <c r="Y43" s="33"/>
      <c r="Z43" s="33"/>
      <c r="AA43" s="33"/>
      <c r="AB43" s="33"/>
      <c r="AC43" s="59"/>
    </row>
    <row r="44" spans="2:29" x14ac:dyDescent="0.25">
      <c r="R44" s="57"/>
      <c r="S44" s="299"/>
      <c r="T44" s="299"/>
      <c r="U44" s="299">
        <v>3</v>
      </c>
      <c r="V44" s="299"/>
      <c r="W44" s="33"/>
      <c r="X44" s="33"/>
      <c r="Y44" s="33"/>
      <c r="Z44" s="33"/>
      <c r="AA44" s="33"/>
      <c r="AB44" s="33"/>
      <c r="AC44" s="59"/>
    </row>
    <row r="45" spans="2:29" x14ac:dyDescent="0.25">
      <c r="R45" s="57"/>
      <c r="S45" s="299"/>
      <c r="T45" s="299"/>
      <c r="U45" s="299"/>
      <c r="V45" s="299"/>
      <c r="W45" s="33"/>
      <c r="X45" s="33"/>
      <c r="Y45" s="33"/>
      <c r="Z45" s="33"/>
      <c r="AA45" s="33"/>
      <c r="AB45" s="33"/>
      <c r="AC45" s="59"/>
    </row>
    <row r="46" spans="2:29" x14ac:dyDescent="0.25">
      <c r="R46" s="57"/>
      <c r="S46" s="299"/>
      <c r="T46" s="299"/>
      <c r="U46" s="299"/>
      <c r="V46" s="299"/>
      <c r="W46" s="33"/>
      <c r="X46" s="33"/>
      <c r="Y46" s="33"/>
      <c r="Z46" s="33"/>
      <c r="AA46" s="33"/>
      <c r="AB46" s="33"/>
      <c r="AC46" s="59"/>
    </row>
    <row r="47" spans="2:29" x14ac:dyDescent="0.25">
      <c r="R47" s="57"/>
      <c r="S47" s="299"/>
      <c r="T47" s="299"/>
      <c r="U47" s="299"/>
      <c r="V47" s="299"/>
      <c r="W47" s="33"/>
      <c r="X47" s="33"/>
      <c r="Y47" s="33"/>
      <c r="Z47" s="33"/>
      <c r="AA47" s="33"/>
      <c r="AB47" s="33"/>
      <c r="AC47" s="59"/>
    </row>
    <row r="48" spans="2:29" x14ac:dyDescent="0.25">
      <c r="R48" s="57"/>
      <c r="S48" s="299"/>
      <c r="T48" s="299"/>
      <c r="U48" s="299"/>
      <c r="V48" s="299"/>
      <c r="W48" s="33"/>
      <c r="X48" s="33"/>
      <c r="Y48" s="33"/>
      <c r="Z48" s="33"/>
      <c r="AA48" s="33"/>
      <c r="AB48" s="33"/>
      <c r="AC48" s="59"/>
    </row>
    <row r="49" spans="18:29" x14ac:dyDescent="0.25">
      <c r="R49" s="57"/>
      <c r="S49" s="299"/>
      <c r="T49" s="299"/>
      <c r="U49" s="299"/>
      <c r="V49" s="299"/>
      <c r="W49" s="33"/>
      <c r="X49" s="33"/>
      <c r="Y49" s="33"/>
      <c r="Z49" s="33"/>
      <c r="AA49" s="33"/>
      <c r="AB49" s="33"/>
      <c r="AC49" s="59"/>
    </row>
    <row r="50" spans="18:29" ht="15.75" thickBot="1" x14ac:dyDescent="0.3">
      <c r="R50" s="57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59"/>
    </row>
    <row r="51" spans="18:29" ht="15.75" thickBot="1" x14ac:dyDescent="0.3">
      <c r="R51" s="57"/>
      <c r="S51" s="82" t="s">
        <v>128</v>
      </c>
      <c r="T51" s="296" t="s">
        <v>101</v>
      </c>
      <c r="U51" s="297"/>
      <c r="V51" s="297"/>
      <c r="W51" s="297"/>
      <c r="X51" s="297"/>
      <c r="Y51" s="297"/>
      <c r="Z51" s="298"/>
      <c r="AA51" s="33"/>
      <c r="AB51" s="33"/>
      <c r="AC51" s="59"/>
    </row>
    <row r="52" spans="18:29" x14ac:dyDescent="0.25">
      <c r="R52" s="57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59"/>
    </row>
    <row r="53" spans="18:29" x14ac:dyDescent="0.25">
      <c r="R53" s="57"/>
      <c r="S53" s="299">
        <v>1</v>
      </c>
      <c r="T53" s="299"/>
      <c r="U53" s="299">
        <v>2</v>
      </c>
      <c r="V53" s="299"/>
      <c r="W53" s="299">
        <v>4</v>
      </c>
      <c r="X53" s="299"/>
      <c r="Y53" s="33"/>
      <c r="Z53" s="33"/>
      <c r="AA53" s="33"/>
      <c r="AB53" s="33"/>
      <c r="AC53" s="59"/>
    </row>
    <row r="54" spans="18:29" x14ac:dyDescent="0.25">
      <c r="R54" s="57"/>
      <c r="S54" s="299"/>
      <c r="T54" s="299"/>
      <c r="U54" s="299"/>
      <c r="V54" s="299"/>
      <c r="W54" s="299"/>
      <c r="X54" s="299"/>
      <c r="Y54" s="33"/>
      <c r="Z54" s="33"/>
      <c r="AA54" s="33"/>
      <c r="AB54" s="33"/>
      <c r="AC54" s="59"/>
    </row>
    <row r="55" spans="18:29" x14ac:dyDescent="0.25">
      <c r="R55" s="57"/>
      <c r="S55" s="299"/>
      <c r="T55" s="299"/>
      <c r="U55" s="299"/>
      <c r="V55" s="299"/>
      <c r="W55" s="299"/>
      <c r="X55" s="299"/>
      <c r="Y55" s="33"/>
      <c r="Z55" s="33"/>
      <c r="AA55" s="33"/>
      <c r="AB55" s="33"/>
      <c r="AC55" s="59"/>
    </row>
    <row r="56" spans="18:29" x14ac:dyDescent="0.25">
      <c r="R56" s="57"/>
      <c r="S56" s="299"/>
      <c r="T56" s="299"/>
      <c r="U56" s="299"/>
      <c r="V56" s="299"/>
      <c r="W56" s="299"/>
      <c r="X56" s="299"/>
      <c r="Y56" s="33"/>
      <c r="Z56" s="33"/>
      <c r="AA56" s="33"/>
      <c r="AB56" s="33"/>
      <c r="AC56" s="59"/>
    </row>
    <row r="57" spans="18:29" x14ac:dyDescent="0.25">
      <c r="R57" s="57"/>
      <c r="S57" s="299"/>
      <c r="T57" s="299"/>
      <c r="U57" s="299"/>
      <c r="V57" s="299"/>
      <c r="W57" s="299"/>
      <c r="X57" s="299"/>
      <c r="Y57" s="33"/>
      <c r="Z57" s="33"/>
      <c r="AA57" s="33"/>
      <c r="AB57" s="33"/>
      <c r="AC57" s="59"/>
    </row>
    <row r="58" spans="18:29" x14ac:dyDescent="0.25">
      <c r="R58" s="57"/>
      <c r="S58" s="299"/>
      <c r="T58" s="299"/>
      <c r="U58" s="299"/>
      <c r="V58" s="299"/>
      <c r="W58" s="299"/>
      <c r="X58" s="299"/>
      <c r="Y58" s="33"/>
      <c r="Z58" s="33"/>
      <c r="AA58" s="33"/>
      <c r="AB58" s="33"/>
      <c r="AC58" s="59"/>
    </row>
    <row r="59" spans="18:29" x14ac:dyDescent="0.25">
      <c r="R59" s="57"/>
      <c r="S59" s="299"/>
      <c r="T59" s="299"/>
      <c r="U59" s="299">
        <v>3</v>
      </c>
      <c r="V59" s="299"/>
      <c r="W59" s="299"/>
      <c r="X59" s="299"/>
      <c r="Y59" s="33"/>
      <c r="Z59" s="33"/>
      <c r="AA59" s="33"/>
      <c r="AB59" s="33"/>
      <c r="AC59" s="59"/>
    </row>
    <row r="60" spans="18:29" x14ac:dyDescent="0.25">
      <c r="R60" s="57"/>
      <c r="S60" s="299"/>
      <c r="T60" s="299"/>
      <c r="U60" s="299"/>
      <c r="V60" s="299"/>
      <c r="W60" s="299"/>
      <c r="X60" s="299"/>
      <c r="Y60" s="33"/>
      <c r="Z60" s="33"/>
      <c r="AA60" s="33"/>
      <c r="AB60" s="33"/>
      <c r="AC60" s="59"/>
    </row>
    <row r="61" spans="18:29" x14ac:dyDescent="0.25">
      <c r="R61" s="57"/>
      <c r="S61" s="299"/>
      <c r="T61" s="299"/>
      <c r="U61" s="299"/>
      <c r="V61" s="299"/>
      <c r="W61" s="299"/>
      <c r="X61" s="299"/>
      <c r="Y61" s="33"/>
      <c r="Z61" s="33"/>
      <c r="AA61" s="33"/>
      <c r="AB61" s="33"/>
      <c r="AC61" s="59"/>
    </row>
    <row r="62" spans="18:29" x14ac:dyDescent="0.25">
      <c r="R62" s="57"/>
      <c r="S62" s="299"/>
      <c r="T62" s="299"/>
      <c r="U62" s="299"/>
      <c r="V62" s="299"/>
      <c r="W62" s="299"/>
      <c r="X62" s="299"/>
      <c r="Y62" s="33"/>
      <c r="Z62" s="33"/>
      <c r="AA62" s="33"/>
      <c r="AB62" s="33"/>
      <c r="AC62" s="59"/>
    </row>
    <row r="63" spans="18:29" x14ac:dyDescent="0.25">
      <c r="R63" s="57"/>
      <c r="S63" s="299"/>
      <c r="T63" s="299"/>
      <c r="U63" s="299"/>
      <c r="V63" s="299"/>
      <c r="W63" s="299"/>
      <c r="X63" s="299"/>
      <c r="Y63" s="33"/>
      <c r="Z63" s="33"/>
      <c r="AA63" s="33"/>
      <c r="AB63" s="33"/>
      <c r="AC63" s="59"/>
    </row>
    <row r="64" spans="18:29" x14ac:dyDescent="0.25">
      <c r="R64" s="57"/>
      <c r="S64" s="299"/>
      <c r="T64" s="299"/>
      <c r="U64" s="299"/>
      <c r="V64" s="299"/>
      <c r="W64" s="299"/>
      <c r="X64" s="299"/>
      <c r="Y64" s="33"/>
      <c r="Z64" s="33"/>
      <c r="AA64" s="33"/>
      <c r="AB64" s="33"/>
      <c r="AC64" s="59"/>
    </row>
    <row r="65" spans="18:29" ht="15.75" thickBot="1" x14ac:dyDescent="0.3">
      <c r="R65" s="57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59"/>
    </row>
    <row r="66" spans="18:29" ht="15.75" thickBot="1" x14ac:dyDescent="0.3">
      <c r="R66" s="57"/>
      <c r="S66" s="82" t="s">
        <v>128</v>
      </c>
      <c r="T66" s="296" t="s">
        <v>102</v>
      </c>
      <c r="U66" s="297"/>
      <c r="V66" s="297"/>
      <c r="W66" s="297"/>
      <c r="X66" s="297"/>
      <c r="Y66" s="297"/>
      <c r="Z66" s="298"/>
      <c r="AA66" s="33"/>
      <c r="AB66" s="33"/>
      <c r="AC66" s="59"/>
    </row>
    <row r="67" spans="18:29" x14ac:dyDescent="0.25">
      <c r="R67" s="57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59"/>
    </row>
    <row r="68" spans="18:29" x14ac:dyDescent="0.25">
      <c r="R68" s="57"/>
      <c r="S68" s="299">
        <v>1</v>
      </c>
      <c r="T68" s="299"/>
      <c r="U68" s="299">
        <v>2</v>
      </c>
      <c r="V68" s="299"/>
      <c r="W68" s="299"/>
      <c r="X68" s="299"/>
      <c r="Y68" s="33"/>
      <c r="Z68" s="33"/>
      <c r="AA68" s="33"/>
      <c r="AB68" s="33"/>
      <c r="AC68" s="59"/>
    </row>
    <row r="69" spans="18:29" x14ac:dyDescent="0.25">
      <c r="R69" s="57"/>
      <c r="S69" s="299"/>
      <c r="T69" s="299"/>
      <c r="U69" s="299"/>
      <c r="V69" s="299"/>
      <c r="W69" s="299"/>
      <c r="X69" s="299"/>
      <c r="Y69" s="33"/>
      <c r="Z69" s="33"/>
      <c r="AA69" s="33"/>
      <c r="AB69" s="33"/>
      <c r="AC69" s="59"/>
    </row>
    <row r="70" spans="18:29" x14ac:dyDescent="0.25">
      <c r="R70" s="57"/>
      <c r="S70" s="299"/>
      <c r="T70" s="299"/>
      <c r="U70" s="299"/>
      <c r="V70" s="299"/>
      <c r="W70" s="299"/>
      <c r="X70" s="299"/>
      <c r="Y70" s="33"/>
      <c r="Z70" s="33"/>
      <c r="AA70" s="33"/>
      <c r="AB70" s="33"/>
      <c r="AC70" s="59"/>
    </row>
    <row r="71" spans="18:29" x14ac:dyDescent="0.25">
      <c r="R71" s="57"/>
      <c r="S71" s="299"/>
      <c r="T71" s="299"/>
      <c r="U71" s="299"/>
      <c r="V71" s="299"/>
      <c r="W71" s="299"/>
      <c r="X71" s="299"/>
      <c r="Y71" s="33"/>
      <c r="Z71" s="33"/>
      <c r="AA71" s="33"/>
      <c r="AB71" s="33"/>
      <c r="AC71" s="59"/>
    </row>
    <row r="72" spans="18:29" x14ac:dyDescent="0.25">
      <c r="R72" s="57"/>
      <c r="S72" s="299"/>
      <c r="T72" s="299"/>
      <c r="U72" s="299"/>
      <c r="V72" s="299"/>
      <c r="W72" s="299"/>
      <c r="X72" s="299"/>
      <c r="Y72" s="33"/>
      <c r="Z72" s="33"/>
      <c r="AA72" s="33"/>
      <c r="AB72" s="33"/>
      <c r="AC72" s="59"/>
    </row>
    <row r="73" spans="18:29" x14ac:dyDescent="0.25">
      <c r="R73" s="57"/>
      <c r="S73" s="299"/>
      <c r="T73" s="299"/>
      <c r="U73" s="299"/>
      <c r="V73" s="299"/>
      <c r="W73" s="299"/>
      <c r="X73" s="299"/>
      <c r="Y73" s="33"/>
      <c r="Z73" s="33"/>
      <c r="AA73" s="33"/>
      <c r="AB73" s="33"/>
      <c r="AC73" s="59"/>
    </row>
    <row r="74" spans="18:29" x14ac:dyDescent="0.25">
      <c r="R74" s="57"/>
      <c r="S74" s="299"/>
      <c r="T74" s="299"/>
      <c r="U74" s="299"/>
      <c r="V74" s="299"/>
      <c r="W74" s="299"/>
      <c r="X74" s="299"/>
      <c r="Y74" s="33"/>
      <c r="Z74" s="33"/>
      <c r="AA74" s="33"/>
      <c r="AB74" s="33"/>
      <c r="AC74" s="59"/>
    </row>
    <row r="75" spans="18:29" x14ac:dyDescent="0.25">
      <c r="R75" s="57"/>
      <c r="S75" s="299"/>
      <c r="T75" s="299"/>
      <c r="U75" s="299"/>
      <c r="V75" s="299"/>
      <c r="W75" s="299"/>
      <c r="X75" s="299"/>
      <c r="Y75" s="33"/>
      <c r="Z75" s="33"/>
      <c r="AA75" s="33"/>
      <c r="AB75" s="33"/>
      <c r="AC75" s="59"/>
    </row>
    <row r="76" spans="18:29" x14ac:dyDescent="0.25">
      <c r="R76" s="57"/>
      <c r="S76" s="299"/>
      <c r="T76" s="299"/>
      <c r="U76" s="299">
        <v>3</v>
      </c>
      <c r="V76" s="299"/>
      <c r="W76" s="299">
        <v>4</v>
      </c>
      <c r="X76" s="299"/>
      <c r="Y76" s="33"/>
      <c r="Z76" s="33"/>
      <c r="AA76" s="33"/>
      <c r="AB76" s="33"/>
      <c r="AC76" s="59"/>
    </row>
    <row r="77" spans="18:29" x14ac:dyDescent="0.25">
      <c r="R77" s="57"/>
      <c r="S77" s="299"/>
      <c r="T77" s="299"/>
      <c r="U77" s="299"/>
      <c r="V77" s="299"/>
      <c r="W77" s="299"/>
      <c r="X77" s="299"/>
      <c r="Y77" s="33"/>
      <c r="Z77" s="33"/>
      <c r="AA77" s="33"/>
      <c r="AB77" s="33"/>
      <c r="AC77" s="59"/>
    </row>
    <row r="78" spans="18:29" x14ac:dyDescent="0.25">
      <c r="R78" s="57"/>
      <c r="S78" s="299"/>
      <c r="T78" s="299"/>
      <c r="U78" s="299"/>
      <c r="V78" s="299"/>
      <c r="W78" s="299"/>
      <c r="X78" s="299"/>
      <c r="Y78" s="33"/>
      <c r="Z78" s="33"/>
      <c r="AA78" s="33"/>
      <c r="AB78" s="33"/>
      <c r="AC78" s="59"/>
    </row>
    <row r="79" spans="18:29" x14ac:dyDescent="0.25">
      <c r="R79" s="57"/>
      <c r="S79" s="299"/>
      <c r="T79" s="299"/>
      <c r="U79" s="299"/>
      <c r="V79" s="299"/>
      <c r="W79" s="299"/>
      <c r="X79" s="299"/>
      <c r="Y79" s="33"/>
      <c r="Z79" s="33"/>
      <c r="AA79" s="33"/>
      <c r="AB79" s="33"/>
      <c r="AC79" s="59"/>
    </row>
    <row r="80" spans="18:29" x14ac:dyDescent="0.25">
      <c r="R80" s="57"/>
      <c r="S80" s="299"/>
      <c r="T80" s="299"/>
      <c r="U80" s="299"/>
      <c r="V80" s="299"/>
      <c r="W80" s="299"/>
      <c r="X80" s="299"/>
      <c r="Y80" s="33"/>
      <c r="Z80" s="33"/>
      <c r="AA80" s="33"/>
      <c r="AB80" s="33"/>
      <c r="AC80" s="59"/>
    </row>
    <row r="81" spans="18:29" x14ac:dyDescent="0.25">
      <c r="R81" s="57"/>
      <c r="S81" s="299"/>
      <c r="T81" s="299"/>
      <c r="U81" s="299"/>
      <c r="V81" s="299"/>
      <c r="W81" s="299"/>
      <c r="X81" s="299"/>
      <c r="Y81" s="33"/>
      <c r="Z81" s="33"/>
      <c r="AA81" s="33"/>
      <c r="AB81" s="33"/>
      <c r="AC81" s="59"/>
    </row>
    <row r="82" spans="18:29" x14ac:dyDescent="0.25">
      <c r="R82" s="57"/>
      <c r="S82" s="299"/>
      <c r="T82" s="299"/>
      <c r="U82" s="299"/>
      <c r="V82" s="299"/>
      <c r="W82" s="299"/>
      <c r="X82" s="299"/>
      <c r="Y82" s="33"/>
      <c r="Z82" s="33"/>
      <c r="AA82" s="33"/>
      <c r="AB82" s="33"/>
      <c r="AC82" s="59"/>
    </row>
    <row r="83" spans="18:29" x14ac:dyDescent="0.25">
      <c r="R83" s="57"/>
      <c r="S83" s="299"/>
      <c r="T83" s="299"/>
      <c r="U83" s="299"/>
      <c r="V83" s="299"/>
      <c r="W83" s="299"/>
      <c r="X83" s="299"/>
      <c r="Y83" s="33"/>
      <c r="Z83" s="33"/>
      <c r="AA83" s="33"/>
      <c r="AB83" s="33"/>
      <c r="AC83" s="59"/>
    </row>
    <row r="84" spans="18:29" ht="15.75" thickBot="1" x14ac:dyDescent="0.3">
      <c r="R84" s="57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59"/>
    </row>
    <row r="85" spans="18:29" ht="15.75" thickBot="1" x14ac:dyDescent="0.3">
      <c r="R85" s="57"/>
      <c r="S85" s="82" t="s">
        <v>128</v>
      </c>
      <c r="T85" s="296" t="s">
        <v>103</v>
      </c>
      <c r="U85" s="297"/>
      <c r="V85" s="297"/>
      <c r="W85" s="297"/>
      <c r="X85" s="297"/>
      <c r="Y85" s="297"/>
      <c r="Z85" s="298"/>
      <c r="AA85" s="33"/>
      <c r="AB85" s="33"/>
      <c r="AC85" s="59"/>
    </row>
    <row r="86" spans="18:29" x14ac:dyDescent="0.25">
      <c r="R86" s="57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59"/>
    </row>
    <row r="87" spans="18:29" x14ac:dyDescent="0.25">
      <c r="R87" s="57"/>
      <c r="S87" s="299">
        <v>1</v>
      </c>
      <c r="T87" s="299"/>
      <c r="U87" s="299"/>
      <c r="V87" s="299"/>
      <c r="W87" s="299"/>
      <c r="X87" s="299"/>
      <c r="Y87" s="33"/>
      <c r="Z87" s="33"/>
      <c r="AA87" s="33"/>
      <c r="AB87" s="33"/>
      <c r="AC87" s="59"/>
    </row>
    <row r="88" spans="18:29" x14ac:dyDescent="0.25">
      <c r="R88" s="57"/>
      <c r="S88" s="299"/>
      <c r="T88" s="299"/>
      <c r="U88" s="299"/>
      <c r="V88" s="299"/>
      <c r="W88" s="299"/>
      <c r="X88" s="299"/>
      <c r="Y88" s="33"/>
      <c r="Z88" s="33"/>
      <c r="AA88" s="33"/>
      <c r="AB88" s="33"/>
      <c r="AC88" s="59"/>
    </row>
    <row r="89" spans="18:29" x14ac:dyDescent="0.25">
      <c r="R89" s="57"/>
      <c r="S89" s="299"/>
      <c r="T89" s="299"/>
      <c r="U89" s="299"/>
      <c r="V89" s="299"/>
      <c r="W89" s="299"/>
      <c r="X89" s="299"/>
      <c r="Y89" s="33"/>
      <c r="Z89" s="33"/>
      <c r="AA89" s="33"/>
      <c r="AB89" s="33"/>
      <c r="AC89" s="59"/>
    </row>
    <row r="90" spans="18:29" x14ac:dyDescent="0.25">
      <c r="R90" s="57"/>
      <c r="S90" s="299">
        <v>2</v>
      </c>
      <c r="T90" s="299"/>
      <c r="U90" s="299">
        <v>3</v>
      </c>
      <c r="V90" s="299"/>
      <c r="W90" s="299">
        <v>4</v>
      </c>
      <c r="X90" s="299"/>
      <c r="Y90" s="33"/>
      <c r="Z90" s="33"/>
      <c r="AA90" s="33"/>
      <c r="AB90" s="33"/>
      <c r="AC90" s="59"/>
    </row>
    <row r="91" spans="18:29" x14ac:dyDescent="0.25">
      <c r="R91" s="57"/>
      <c r="S91" s="299"/>
      <c r="T91" s="299"/>
      <c r="U91" s="299"/>
      <c r="V91" s="299"/>
      <c r="W91" s="299"/>
      <c r="X91" s="299"/>
      <c r="Y91" s="33"/>
      <c r="Z91" s="33"/>
      <c r="AA91" s="33"/>
      <c r="AB91" s="33"/>
      <c r="AC91" s="59"/>
    </row>
    <row r="92" spans="18:29" x14ac:dyDescent="0.25">
      <c r="R92" s="57"/>
      <c r="S92" s="299"/>
      <c r="T92" s="299"/>
      <c r="U92" s="299"/>
      <c r="V92" s="299"/>
      <c r="W92" s="299"/>
      <c r="X92" s="299"/>
      <c r="Y92" s="33"/>
      <c r="Z92" s="33"/>
      <c r="AA92" s="33"/>
      <c r="AB92" s="33"/>
      <c r="AC92" s="59"/>
    </row>
    <row r="93" spans="18:29" x14ac:dyDescent="0.25">
      <c r="R93" s="57"/>
      <c r="S93" s="299"/>
      <c r="T93" s="299"/>
      <c r="U93" s="299"/>
      <c r="V93" s="299"/>
      <c r="W93" s="299"/>
      <c r="X93" s="299"/>
      <c r="Y93" s="33"/>
      <c r="Z93" s="33"/>
      <c r="AA93" s="33"/>
      <c r="AB93" s="33"/>
      <c r="AC93" s="59"/>
    </row>
    <row r="94" spans="18:29" x14ac:dyDescent="0.25">
      <c r="R94" s="57"/>
      <c r="S94" s="299"/>
      <c r="T94" s="299"/>
      <c r="U94" s="299"/>
      <c r="V94" s="299"/>
      <c r="W94" s="299"/>
      <c r="X94" s="299"/>
      <c r="Y94" s="33"/>
      <c r="Z94" s="33"/>
      <c r="AA94" s="33"/>
      <c r="AB94" s="33"/>
      <c r="AC94" s="59"/>
    </row>
    <row r="95" spans="18:29" x14ac:dyDescent="0.25">
      <c r="R95" s="57"/>
      <c r="S95" s="299"/>
      <c r="T95" s="299"/>
      <c r="U95" s="299"/>
      <c r="V95" s="299"/>
      <c r="W95" s="299"/>
      <c r="X95" s="299"/>
      <c r="Y95" s="33"/>
      <c r="Z95" s="33"/>
      <c r="AA95" s="33"/>
      <c r="AB95" s="33"/>
      <c r="AC95" s="59"/>
    </row>
    <row r="96" spans="18:29" x14ac:dyDescent="0.25">
      <c r="R96" s="57"/>
      <c r="S96" s="299"/>
      <c r="T96" s="299"/>
      <c r="U96" s="299"/>
      <c r="V96" s="299"/>
      <c r="W96" s="299"/>
      <c r="X96" s="299"/>
      <c r="Y96" s="33"/>
      <c r="Z96" s="33"/>
      <c r="AA96" s="33"/>
      <c r="AB96" s="33"/>
      <c r="AC96" s="59"/>
    </row>
    <row r="97" spans="18:29" x14ac:dyDescent="0.25">
      <c r="R97" s="57"/>
      <c r="S97" s="299">
        <v>5</v>
      </c>
      <c r="T97" s="299"/>
      <c r="U97" s="299"/>
      <c r="V97" s="299"/>
      <c r="W97" s="299"/>
      <c r="X97" s="299"/>
      <c r="Y97" s="33"/>
      <c r="Z97" s="33"/>
      <c r="AA97" s="33"/>
      <c r="AB97" s="33"/>
      <c r="AC97" s="59"/>
    </row>
    <row r="98" spans="18:29" x14ac:dyDescent="0.25">
      <c r="R98" s="57"/>
      <c r="S98" s="299"/>
      <c r="T98" s="299"/>
      <c r="U98" s="299"/>
      <c r="V98" s="299"/>
      <c r="W98" s="299"/>
      <c r="X98" s="299"/>
      <c r="Y98" s="33"/>
      <c r="Z98" s="33"/>
      <c r="AA98" s="33"/>
      <c r="AB98" s="33"/>
      <c r="AC98" s="59"/>
    </row>
    <row r="99" spans="18:29" x14ac:dyDescent="0.25">
      <c r="R99" s="57"/>
      <c r="S99" s="299"/>
      <c r="T99" s="299"/>
      <c r="U99" s="299"/>
      <c r="V99" s="299"/>
      <c r="W99" s="299"/>
      <c r="X99" s="299"/>
      <c r="Y99" s="33"/>
      <c r="Z99" s="33"/>
      <c r="AA99" s="33"/>
      <c r="AB99" s="33"/>
      <c r="AC99" s="59"/>
    </row>
    <row r="100" spans="18:29" ht="15.75" thickBot="1" x14ac:dyDescent="0.3">
      <c r="R100" s="57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59"/>
    </row>
    <row r="101" spans="18:29" ht="15.75" thickBot="1" x14ac:dyDescent="0.3">
      <c r="R101" s="57"/>
      <c r="S101" s="82" t="s">
        <v>128</v>
      </c>
      <c r="T101" s="296" t="s">
        <v>104</v>
      </c>
      <c r="U101" s="297"/>
      <c r="V101" s="297"/>
      <c r="W101" s="297"/>
      <c r="X101" s="297"/>
      <c r="Y101" s="297"/>
      <c r="Z101" s="298"/>
      <c r="AA101" s="33"/>
      <c r="AB101" s="33"/>
      <c r="AC101" s="59"/>
    </row>
    <row r="102" spans="18:29" x14ac:dyDescent="0.25">
      <c r="R102" s="57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59"/>
    </row>
    <row r="103" spans="18:29" x14ac:dyDescent="0.25">
      <c r="R103" s="57"/>
      <c r="S103" s="299">
        <v>1</v>
      </c>
      <c r="T103" s="299"/>
      <c r="U103" s="299">
        <v>2</v>
      </c>
      <c r="V103" s="299"/>
      <c r="W103" s="299">
        <v>3</v>
      </c>
      <c r="X103" s="299"/>
      <c r="Y103" s="33"/>
      <c r="Z103" s="33"/>
      <c r="AA103" s="33"/>
      <c r="AB103" s="33"/>
      <c r="AC103" s="59"/>
    </row>
    <row r="104" spans="18:29" x14ac:dyDescent="0.25">
      <c r="R104" s="57"/>
      <c r="S104" s="299"/>
      <c r="T104" s="299"/>
      <c r="U104" s="299"/>
      <c r="V104" s="299"/>
      <c r="W104" s="299"/>
      <c r="X104" s="299"/>
      <c r="Y104" s="33"/>
      <c r="Z104" s="33"/>
      <c r="AA104" s="33"/>
      <c r="AB104" s="33"/>
      <c r="AC104" s="59"/>
    </row>
    <row r="105" spans="18:29" x14ac:dyDescent="0.25">
      <c r="R105" s="57"/>
      <c r="S105" s="299"/>
      <c r="T105" s="299"/>
      <c r="U105" s="299"/>
      <c r="V105" s="299"/>
      <c r="W105" s="299"/>
      <c r="X105" s="299"/>
      <c r="Y105" s="33"/>
      <c r="Z105" s="33"/>
      <c r="AA105" s="33"/>
      <c r="AB105" s="33"/>
      <c r="AC105" s="59"/>
    </row>
    <row r="106" spans="18:29" x14ac:dyDescent="0.25">
      <c r="R106" s="57"/>
      <c r="S106" s="299"/>
      <c r="T106" s="299"/>
      <c r="U106" s="299"/>
      <c r="V106" s="299"/>
      <c r="W106" s="299"/>
      <c r="X106" s="299"/>
      <c r="Y106" s="33"/>
      <c r="Z106" s="33"/>
      <c r="AA106" s="33"/>
      <c r="AB106" s="33"/>
      <c r="AC106" s="59"/>
    </row>
    <row r="107" spans="18:29" x14ac:dyDescent="0.25">
      <c r="R107" s="57"/>
      <c r="S107" s="299">
        <v>4</v>
      </c>
      <c r="T107" s="299"/>
      <c r="U107" s="299">
        <v>5</v>
      </c>
      <c r="V107" s="299"/>
      <c r="W107" s="299">
        <v>6</v>
      </c>
      <c r="X107" s="299"/>
      <c r="Y107" s="33"/>
      <c r="Z107" s="33"/>
      <c r="AA107" s="33"/>
      <c r="AB107" s="33"/>
      <c r="AC107" s="59"/>
    </row>
    <row r="108" spans="18:29" x14ac:dyDescent="0.25">
      <c r="R108" s="57"/>
      <c r="S108" s="299"/>
      <c r="T108" s="299"/>
      <c r="U108" s="299"/>
      <c r="V108" s="299"/>
      <c r="W108" s="299"/>
      <c r="X108" s="299"/>
      <c r="Y108" s="33"/>
      <c r="Z108" s="33"/>
      <c r="AA108" s="33"/>
      <c r="AB108" s="33"/>
      <c r="AC108" s="59"/>
    </row>
    <row r="109" spans="18:29" x14ac:dyDescent="0.25">
      <c r="R109" s="57"/>
      <c r="S109" s="299"/>
      <c r="T109" s="299"/>
      <c r="U109" s="299"/>
      <c r="V109" s="299"/>
      <c r="W109" s="299"/>
      <c r="X109" s="299"/>
      <c r="Y109" s="33"/>
      <c r="Z109" s="33"/>
      <c r="AA109" s="33"/>
      <c r="AB109" s="33"/>
      <c r="AC109" s="59"/>
    </row>
    <row r="110" spans="18:29" x14ac:dyDescent="0.25">
      <c r="R110" s="57"/>
      <c r="S110" s="299"/>
      <c r="T110" s="299"/>
      <c r="U110" s="299"/>
      <c r="V110" s="299"/>
      <c r="W110" s="299"/>
      <c r="X110" s="299"/>
      <c r="Y110" s="33"/>
      <c r="Z110" s="33"/>
      <c r="AA110" s="33"/>
      <c r="AB110" s="33"/>
      <c r="AC110" s="59"/>
    </row>
    <row r="111" spans="18:29" x14ac:dyDescent="0.25">
      <c r="R111" s="57"/>
      <c r="S111" s="299">
        <v>7</v>
      </c>
      <c r="T111" s="299"/>
      <c r="U111" s="299">
        <v>8</v>
      </c>
      <c r="V111" s="299"/>
      <c r="W111" s="299">
        <v>9</v>
      </c>
      <c r="X111" s="299"/>
      <c r="Y111" s="33"/>
      <c r="Z111" s="33"/>
      <c r="AA111" s="33"/>
      <c r="AB111" s="33"/>
      <c r="AC111" s="59"/>
    </row>
    <row r="112" spans="18:29" x14ac:dyDescent="0.25">
      <c r="R112" s="57"/>
      <c r="S112" s="299"/>
      <c r="T112" s="299"/>
      <c r="U112" s="299"/>
      <c r="V112" s="299"/>
      <c r="W112" s="299"/>
      <c r="X112" s="299"/>
      <c r="Y112" s="33"/>
      <c r="Z112" s="33"/>
      <c r="AA112" s="33"/>
      <c r="AB112" s="33"/>
      <c r="AC112" s="59"/>
    </row>
    <row r="113" spans="18:29" x14ac:dyDescent="0.25">
      <c r="R113" s="57"/>
      <c r="S113" s="299"/>
      <c r="T113" s="299"/>
      <c r="U113" s="299"/>
      <c r="V113" s="299"/>
      <c r="W113" s="299"/>
      <c r="X113" s="299"/>
      <c r="Y113" s="33"/>
      <c r="Z113" s="33"/>
      <c r="AA113" s="33"/>
      <c r="AB113" s="33"/>
      <c r="AC113" s="59"/>
    </row>
    <row r="114" spans="18:29" x14ac:dyDescent="0.25">
      <c r="R114" s="57"/>
      <c r="S114" s="299"/>
      <c r="T114" s="299"/>
      <c r="U114" s="299"/>
      <c r="V114" s="299"/>
      <c r="W114" s="299"/>
      <c r="X114" s="299"/>
      <c r="Y114" s="33"/>
      <c r="Z114" s="33"/>
      <c r="AA114" s="33"/>
      <c r="AB114" s="33"/>
      <c r="AC114" s="59"/>
    </row>
    <row r="115" spans="18:29" ht="15.75" thickBot="1" x14ac:dyDescent="0.3">
      <c r="R115" s="57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59"/>
    </row>
    <row r="116" spans="18:29" ht="15.75" thickBot="1" x14ac:dyDescent="0.3">
      <c r="R116" s="57"/>
      <c r="S116" s="82" t="s">
        <v>128</v>
      </c>
      <c r="T116" s="296" t="s">
        <v>105</v>
      </c>
      <c r="U116" s="297"/>
      <c r="V116" s="297"/>
      <c r="W116" s="297"/>
      <c r="X116" s="297"/>
      <c r="Y116" s="297"/>
      <c r="Z116" s="298"/>
      <c r="AA116" s="33"/>
      <c r="AB116" s="33"/>
      <c r="AC116" s="59"/>
    </row>
    <row r="117" spans="18:29" x14ac:dyDescent="0.25">
      <c r="R117" s="57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59"/>
    </row>
    <row r="118" spans="18:29" x14ac:dyDescent="0.25">
      <c r="R118" s="57"/>
      <c r="S118" s="299">
        <v>1</v>
      </c>
      <c r="T118" s="299"/>
      <c r="U118" s="299"/>
      <c r="V118" s="299">
        <v>2</v>
      </c>
      <c r="W118" s="299"/>
      <c r="X118" s="299"/>
      <c r="Y118" s="33"/>
      <c r="Z118" s="33"/>
      <c r="AA118" s="33"/>
      <c r="AB118" s="33"/>
      <c r="AC118" s="59"/>
    </row>
    <row r="119" spans="18:29" x14ac:dyDescent="0.25">
      <c r="R119" s="57"/>
      <c r="S119" s="299"/>
      <c r="T119" s="299"/>
      <c r="U119" s="299"/>
      <c r="V119" s="299"/>
      <c r="W119" s="299"/>
      <c r="X119" s="299"/>
      <c r="Y119" s="33"/>
      <c r="Z119" s="33"/>
      <c r="AA119" s="33"/>
      <c r="AB119" s="33"/>
      <c r="AC119" s="59"/>
    </row>
    <row r="120" spans="18:29" x14ac:dyDescent="0.25">
      <c r="R120" s="57"/>
      <c r="S120" s="299"/>
      <c r="T120" s="299"/>
      <c r="U120" s="299"/>
      <c r="V120" s="299"/>
      <c r="W120" s="299"/>
      <c r="X120" s="299"/>
      <c r="Y120" s="33"/>
      <c r="Z120" s="33"/>
      <c r="AA120" s="33"/>
      <c r="AB120" s="33"/>
      <c r="AC120" s="59"/>
    </row>
    <row r="121" spans="18:29" x14ac:dyDescent="0.25">
      <c r="R121" s="57"/>
      <c r="S121" s="299">
        <v>3</v>
      </c>
      <c r="T121" s="299"/>
      <c r="U121" s="81"/>
      <c r="V121" s="81"/>
      <c r="W121" s="81"/>
      <c r="X121" s="81"/>
      <c r="Y121" s="33"/>
      <c r="Z121" s="33"/>
      <c r="AA121" s="33"/>
      <c r="AB121" s="33"/>
      <c r="AC121" s="59"/>
    </row>
    <row r="122" spans="18:29" x14ac:dyDescent="0.25">
      <c r="R122" s="57"/>
      <c r="S122" s="299"/>
      <c r="T122" s="299"/>
      <c r="U122" s="81"/>
      <c r="V122" s="81"/>
      <c r="W122" s="81"/>
      <c r="X122" s="81"/>
      <c r="Y122" s="33"/>
      <c r="Z122" s="33"/>
      <c r="AA122" s="33"/>
      <c r="AB122" s="33"/>
      <c r="AC122" s="59"/>
    </row>
    <row r="123" spans="18:29" x14ac:dyDescent="0.25">
      <c r="R123" s="57"/>
      <c r="S123" s="299"/>
      <c r="T123" s="299"/>
      <c r="U123" s="81"/>
      <c r="V123" s="81"/>
      <c r="W123" s="81"/>
      <c r="X123" s="81"/>
      <c r="Y123" s="33"/>
      <c r="Z123" s="33"/>
      <c r="AA123" s="33"/>
      <c r="AB123" s="33"/>
      <c r="AC123" s="59"/>
    </row>
    <row r="124" spans="18:29" x14ac:dyDescent="0.25">
      <c r="R124" s="57"/>
      <c r="S124" s="299">
        <v>4</v>
      </c>
      <c r="T124" s="299"/>
      <c r="U124" s="81"/>
      <c r="V124" s="81"/>
      <c r="W124" s="81"/>
      <c r="X124" s="81"/>
      <c r="Y124" s="33"/>
      <c r="Z124" s="33"/>
      <c r="AA124" s="33"/>
      <c r="AB124" s="33"/>
      <c r="AC124" s="59"/>
    </row>
    <row r="125" spans="18:29" x14ac:dyDescent="0.25">
      <c r="R125" s="57"/>
      <c r="S125" s="299"/>
      <c r="T125" s="299"/>
      <c r="U125" s="81"/>
      <c r="V125" s="81"/>
      <c r="W125" s="81"/>
      <c r="X125" s="81"/>
      <c r="Y125" s="33"/>
      <c r="Z125" s="33"/>
      <c r="AA125" s="33"/>
      <c r="AB125" s="33"/>
      <c r="AC125" s="59"/>
    </row>
    <row r="126" spans="18:29" x14ac:dyDescent="0.25">
      <c r="R126" s="57"/>
      <c r="S126" s="299"/>
      <c r="T126" s="299"/>
      <c r="U126" s="81"/>
      <c r="V126" s="81"/>
      <c r="W126" s="81"/>
      <c r="X126" s="81"/>
      <c r="Y126" s="33"/>
      <c r="Z126" s="33"/>
      <c r="AA126" s="33"/>
      <c r="AB126" s="33"/>
      <c r="AC126" s="59"/>
    </row>
    <row r="127" spans="18:29" x14ac:dyDescent="0.25">
      <c r="R127" s="57"/>
      <c r="S127" s="299">
        <v>5</v>
      </c>
      <c r="T127" s="299"/>
      <c r="U127" s="81"/>
      <c r="V127" s="81"/>
      <c r="W127" s="81"/>
      <c r="X127" s="81"/>
      <c r="Y127" s="33"/>
      <c r="Z127" s="33"/>
      <c r="AA127" s="33"/>
      <c r="AB127" s="33"/>
      <c r="AC127" s="59"/>
    </row>
    <row r="128" spans="18:29" x14ac:dyDescent="0.25">
      <c r="R128" s="57"/>
      <c r="S128" s="299"/>
      <c r="T128" s="299"/>
      <c r="U128" s="81"/>
      <c r="V128" s="81"/>
      <c r="W128" s="81"/>
      <c r="X128" s="81"/>
      <c r="Y128" s="33"/>
      <c r="Z128" s="33"/>
      <c r="AA128" s="33"/>
      <c r="AB128" s="33"/>
      <c r="AC128" s="59"/>
    </row>
    <row r="129" spans="18:29" x14ac:dyDescent="0.25">
      <c r="R129" s="57"/>
      <c r="S129" s="299"/>
      <c r="T129" s="299"/>
      <c r="U129" s="81"/>
      <c r="V129" s="81"/>
      <c r="W129" s="81"/>
      <c r="X129" s="81"/>
      <c r="Y129" s="33"/>
      <c r="Z129" s="33"/>
      <c r="AA129" s="33"/>
      <c r="AB129" s="33"/>
      <c r="AC129" s="59"/>
    </row>
    <row r="130" spans="18:29" x14ac:dyDescent="0.25">
      <c r="R130" s="57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59"/>
    </row>
    <row r="131" spans="18:29" ht="15.75" thickBot="1" x14ac:dyDescent="0.3">
      <c r="R131" s="62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5"/>
    </row>
  </sheetData>
  <sheetProtection algorithmName="SHA-512" hashValue="ntPKtPPwACD7TUHq4LHwQBkUoCUPAFxthskToL4chBT9lCewL+vYDQ5/qFDorUn/rprGPF8Uml4+hWENWTHOEw==" saltValue="urgLz02GJy0LVPUUttEojQ==" spinCount="100000" sheet="1" objects="1" scenarios="1"/>
  <mergeCells count="58">
    <mergeCell ref="T51:Z51"/>
    <mergeCell ref="S53:T64"/>
    <mergeCell ref="U53:V58"/>
    <mergeCell ref="U59:V64"/>
    <mergeCell ref="W53:X64"/>
    <mergeCell ref="U44:V49"/>
    <mergeCell ref="T14:Z14"/>
    <mergeCell ref="T25:Z25"/>
    <mergeCell ref="T36:Z36"/>
    <mergeCell ref="S17:U18"/>
    <mergeCell ref="S19:U20"/>
    <mergeCell ref="S21:U22"/>
    <mergeCell ref="S28:T30"/>
    <mergeCell ref="U28:V30"/>
    <mergeCell ref="W28:X30"/>
    <mergeCell ref="S124:T126"/>
    <mergeCell ref="S127:T129"/>
    <mergeCell ref="R8:AC9"/>
    <mergeCell ref="S111:T114"/>
    <mergeCell ref="U111:V114"/>
    <mergeCell ref="W111:X114"/>
    <mergeCell ref="S118:U120"/>
    <mergeCell ref="V118:X120"/>
    <mergeCell ref="S103:T106"/>
    <mergeCell ref="U103:V106"/>
    <mergeCell ref="W103:X106"/>
    <mergeCell ref="S107:T110"/>
    <mergeCell ref="R12:AC12"/>
    <mergeCell ref="R34:AC34"/>
    <mergeCell ref="S38:T49"/>
    <mergeCell ref="U38:V43"/>
    <mergeCell ref="T66:Z66"/>
    <mergeCell ref="T85:Z85"/>
    <mergeCell ref="T101:Z101"/>
    <mergeCell ref="T116:Z116"/>
    <mergeCell ref="S121:T123"/>
    <mergeCell ref="U107:V110"/>
    <mergeCell ref="W107:X110"/>
    <mergeCell ref="S90:T96"/>
    <mergeCell ref="U90:V96"/>
    <mergeCell ref="W90:X96"/>
    <mergeCell ref="S97:X99"/>
    <mergeCell ref="S68:T83"/>
    <mergeCell ref="U76:V83"/>
    <mergeCell ref="W76:X83"/>
    <mergeCell ref="U68:X75"/>
    <mergeCell ref="S87:X89"/>
    <mergeCell ref="B6:E6"/>
    <mergeCell ref="F6:P6"/>
    <mergeCell ref="B8:P9"/>
    <mergeCell ref="B10:P35"/>
    <mergeCell ref="R2:AC2"/>
    <mergeCell ref="R4:AC7"/>
    <mergeCell ref="B2:P2"/>
    <mergeCell ref="B4:E4"/>
    <mergeCell ref="F4:P4"/>
    <mergeCell ref="B5:E5"/>
    <mergeCell ref="F5:P5"/>
  </mergeCells>
  <hyperlinks>
    <hyperlink ref="B8:P9" r:id="rId1" display="ODKAZ NA PORTÁL - ZADÁNÍ ZAKÁZKY, NÁŘEZOVÝ PLÁN A OPTIMALIZACE" xr:uid="{A6DE15BC-C20C-4A02-8FCB-4DD80E6BDB3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590D-6EB5-4BF4-8584-0AFC353866E7}">
  <dimension ref="A1:Q58"/>
  <sheetViews>
    <sheetView zoomScaleNormal="100" workbookViewId="0">
      <selection activeCell="C22" sqref="C22"/>
    </sheetView>
  </sheetViews>
  <sheetFormatPr defaultRowHeight="15" x14ac:dyDescent="0.25"/>
  <cols>
    <col min="2" max="2" width="55.85546875" customWidth="1"/>
    <col min="3" max="3" width="20.85546875" style="41" customWidth="1"/>
    <col min="4" max="7" width="20.42578125" style="41" customWidth="1"/>
    <col min="8" max="8" width="8.28515625" customWidth="1"/>
    <col min="9" max="9" width="17" style="41" customWidth="1"/>
    <col min="10" max="10" width="12.85546875" bestFit="1" customWidth="1"/>
    <col min="13" max="13" width="18" customWidth="1"/>
    <col min="14" max="15" width="18" style="41" customWidth="1"/>
    <col min="17" max="17" width="8.85546875" customWidth="1"/>
    <col min="18" max="19" width="13.7109375" customWidth="1"/>
  </cols>
  <sheetData>
    <row r="1" spans="1:17" x14ac:dyDescent="0.25">
      <c r="H1" s="53"/>
      <c r="I1" s="54"/>
      <c r="J1" s="55"/>
      <c r="K1" s="55"/>
      <c r="L1" s="55"/>
      <c r="M1" s="55"/>
      <c r="N1" s="54"/>
      <c r="O1" s="54"/>
      <c r="P1" s="55"/>
      <c r="Q1" s="56"/>
    </row>
    <row r="2" spans="1:17" x14ac:dyDescent="0.25">
      <c r="H2" s="57"/>
      <c r="I2" s="58"/>
      <c r="J2" s="33"/>
      <c r="K2" s="33"/>
      <c r="L2" s="33"/>
      <c r="M2" s="33"/>
      <c r="N2" s="58"/>
      <c r="O2" s="58"/>
      <c r="P2" s="33"/>
      <c r="Q2" s="59"/>
    </row>
    <row r="3" spans="1:17" x14ac:dyDescent="0.25">
      <c r="A3" s="31"/>
      <c r="B3" t="s">
        <v>23</v>
      </c>
      <c r="C3" s="41" t="s">
        <v>39</v>
      </c>
      <c r="D3" s="41" t="s">
        <v>40</v>
      </c>
      <c r="E3" s="41" t="s">
        <v>69</v>
      </c>
      <c r="F3" s="41" t="s">
        <v>94</v>
      </c>
      <c r="H3" s="60"/>
      <c r="I3" s="45" t="s">
        <v>66</v>
      </c>
      <c r="J3" s="36" t="s">
        <v>30</v>
      </c>
      <c r="K3" s="32"/>
      <c r="L3" s="33"/>
      <c r="M3" s="32" t="s">
        <v>26</v>
      </c>
      <c r="N3" s="58"/>
      <c r="O3" s="58"/>
      <c r="P3" s="33"/>
      <c r="Q3" s="59"/>
    </row>
    <row r="4" spans="1:17" x14ac:dyDescent="0.25">
      <c r="B4" t="s">
        <v>70</v>
      </c>
      <c r="C4" s="41">
        <v>406532</v>
      </c>
      <c r="D4" s="41">
        <v>407245</v>
      </c>
      <c r="E4" s="41">
        <v>484865</v>
      </c>
      <c r="F4" s="41">
        <v>87.505099999999999</v>
      </c>
      <c r="H4" s="57"/>
      <c r="I4" s="43">
        <v>1</v>
      </c>
      <c r="J4" s="43">
        <f>(Formularz!$B28+Formularz!$D28)*2</f>
        <v>0</v>
      </c>
      <c r="K4" s="33"/>
      <c r="L4" s="33"/>
      <c r="M4" s="61" t="s">
        <v>68</v>
      </c>
      <c r="N4" s="58"/>
      <c r="O4" s="58"/>
      <c r="P4" s="33"/>
      <c r="Q4" s="59"/>
    </row>
    <row r="5" spans="1:17" x14ac:dyDescent="0.25">
      <c r="B5" t="s">
        <v>71</v>
      </c>
      <c r="C5" s="41">
        <v>406533</v>
      </c>
      <c r="D5" s="41">
        <v>407246</v>
      </c>
      <c r="E5" s="41">
        <v>484866</v>
      </c>
      <c r="F5" s="41">
        <v>87.505099999999999</v>
      </c>
      <c r="H5" s="57"/>
      <c r="I5" s="43">
        <v>2</v>
      </c>
      <c r="J5" s="43">
        <f>(Formularz!$B29+Formularz!$D29)*2</f>
        <v>0</v>
      </c>
      <c r="K5" s="33"/>
      <c r="L5" s="33"/>
      <c r="M5" s="33"/>
      <c r="N5" s="58"/>
      <c r="O5" s="58"/>
      <c r="P5" s="33"/>
      <c r="Q5" s="59"/>
    </row>
    <row r="6" spans="1:17" x14ac:dyDescent="0.25">
      <c r="B6" t="s">
        <v>72</v>
      </c>
      <c r="C6" s="41">
        <v>406535</v>
      </c>
      <c r="D6" s="41">
        <v>407248</v>
      </c>
      <c r="E6" s="41">
        <v>484860</v>
      </c>
      <c r="F6" s="41">
        <v>86.621200000000002</v>
      </c>
      <c r="H6" s="57"/>
      <c r="I6" s="43">
        <v>3</v>
      </c>
      <c r="J6" s="43">
        <f>(Formularz!$B30+Formularz!$D30)*2</f>
        <v>0</v>
      </c>
      <c r="K6" s="33"/>
      <c r="L6" s="33"/>
      <c r="M6" s="35" t="s">
        <v>27</v>
      </c>
      <c r="N6" s="42">
        <v>3000</v>
      </c>
      <c r="O6" s="43" t="s">
        <v>1</v>
      </c>
      <c r="P6" s="33"/>
      <c r="Q6" s="59"/>
    </row>
    <row r="7" spans="1:17" x14ac:dyDescent="0.25">
      <c r="B7" t="s">
        <v>73</v>
      </c>
      <c r="C7" s="41">
        <v>406536</v>
      </c>
      <c r="D7" s="41">
        <v>407249</v>
      </c>
      <c r="E7" s="41">
        <v>484864</v>
      </c>
      <c r="F7" s="41">
        <v>87.505099999999999</v>
      </c>
      <c r="H7" s="57"/>
      <c r="I7" s="43">
        <v>4</v>
      </c>
      <c r="J7" s="43">
        <f>(Formularz!$B31+Formularz!$D31)*2</f>
        <v>0</v>
      </c>
      <c r="K7" s="33"/>
      <c r="L7" s="33"/>
      <c r="M7" s="35" t="s">
        <v>28</v>
      </c>
      <c r="N7" s="42">
        <v>31.5</v>
      </c>
      <c r="O7" s="43" t="s">
        <v>29</v>
      </c>
      <c r="P7" s="33"/>
      <c r="Q7" s="59"/>
    </row>
    <row r="8" spans="1:17" x14ac:dyDescent="0.25">
      <c r="B8" t="s">
        <v>74</v>
      </c>
      <c r="C8" s="41">
        <v>406537</v>
      </c>
      <c r="D8" s="41">
        <v>407250</v>
      </c>
      <c r="E8" s="41">
        <v>484862</v>
      </c>
      <c r="F8" s="41">
        <v>86.621200000000002</v>
      </c>
      <c r="H8" s="57"/>
      <c r="I8" s="43">
        <v>5</v>
      </c>
      <c r="J8" s="43">
        <f>(Formularz!$B32+Formularz!$D32)*2</f>
        <v>0</v>
      </c>
      <c r="K8" s="33"/>
      <c r="L8" s="33"/>
      <c r="M8" s="35" t="s">
        <v>67</v>
      </c>
      <c r="N8" s="42">
        <v>2400</v>
      </c>
      <c r="O8" s="43" t="s">
        <v>1</v>
      </c>
      <c r="P8" s="33"/>
      <c r="Q8" s="59"/>
    </row>
    <row r="9" spans="1:17" x14ac:dyDescent="0.25">
      <c r="B9" t="s">
        <v>75</v>
      </c>
      <c r="C9" s="41">
        <v>406542</v>
      </c>
      <c r="D9" s="41">
        <v>407255</v>
      </c>
      <c r="E9" s="41" t="s">
        <v>131</v>
      </c>
      <c r="F9" s="41">
        <v>86.621200000000002</v>
      </c>
      <c r="H9" s="57"/>
      <c r="I9" s="43">
        <v>6</v>
      </c>
      <c r="J9" s="43">
        <f>(Formularz!$B33+Formularz!$D33)*2</f>
        <v>0</v>
      </c>
      <c r="K9" s="33"/>
      <c r="L9" s="33"/>
      <c r="M9" s="33"/>
      <c r="N9" s="58"/>
      <c r="O9" s="58"/>
      <c r="P9" s="33"/>
      <c r="Q9" s="59"/>
    </row>
    <row r="10" spans="1:17" x14ac:dyDescent="0.25">
      <c r="B10" t="s">
        <v>76</v>
      </c>
      <c r="C10" s="41">
        <v>406543</v>
      </c>
      <c r="D10" s="41">
        <v>407256</v>
      </c>
      <c r="E10" s="41">
        <v>484861</v>
      </c>
      <c r="F10" s="41">
        <v>86.621200000000002</v>
      </c>
      <c r="H10" s="57"/>
      <c r="I10" s="43">
        <v>7</v>
      </c>
      <c r="J10" s="43">
        <f>(Formularz!$B34+Formularz!$D34)*2</f>
        <v>0</v>
      </c>
      <c r="K10" s="33"/>
      <c r="L10" s="33"/>
      <c r="M10" s="33"/>
      <c r="N10" s="58"/>
      <c r="O10" s="58"/>
      <c r="P10" s="33"/>
      <c r="Q10" s="59"/>
    </row>
    <row r="11" spans="1:17" x14ac:dyDescent="0.25">
      <c r="B11" t="s">
        <v>77</v>
      </c>
      <c r="C11" s="41">
        <v>406545</v>
      </c>
      <c r="D11" s="41">
        <v>407258</v>
      </c>
      <c r="E11" s="41">
        <v>484854</v>
      </c>
      <c r="F11" s="41">
        <v>83.9696</v>
      </c>
      <c r="H11" s="57"/>
      <c r="I11" s="43">
        <v>8</v>
      </c>
      <c r="J11" s="43">
        <f>(Formularz!$B35+Formularz!$D35)*2</f>
        <v>0</v>
      </c>
      <c r="K11" s="33"/>
      <c r="L11" s="33"/>
      <c r="M11" s="32" t="s">
        <v>65</v>
      </c>
      <c r="N11" s="58"/>
      <c r="O11" s="58"/>
      <c r="P11" s="33"/>
      <c r="Q11" s="59"/>
    </row>
    <row r="12" spans="1:17" x14ac:dyDescent="0.25">
      <c r="B12" t="s">
        <v>78</v>
      </c>
      <c r="C12" s="41">
        <v>406546</v>
      </c>
      <c r="D12" s="41">
        <v>407259</v>
      </c>
      <c r="E12" s="41">
        <v>484859</v>
      </c>
      <c r="F12" s="41">
        <v>83.9696</v>
      </c>
      <c r="H12" s="57"/>
      <c r="I12" s="43">
        <v>9</v>
      </c>
      <c r="J12" s="43">
        <f>(Formularz!$B36+Formularz!$D36)*2</f>
        <v>0</v>
      </c>
      <c r="K12" s="33"/>
      <c r="L12" s="33"/>
      <c r="M12" s="33"/>
      <c r="N12" s="58"/>
      <c r="O12" s="58"/>
      <c r="P12" s="33"/>
      <c r="Q12" s="59"/>
    </row>
    <row r="13" spans="1:17" x14ac:dyDescent="0.25">
      <c r="B13" t="s">
        <v>79</v>
      </c>
      <c r="C13" s="41">
        <v>406549</v>
      </c>
      <c r="D13" s="41">
        <v>407262</v>
      </c>
      <c r="E13" s="41">
        <v>484857</v>
      </c>
      <c r="F13" s="41">
        <v>83.9696</v>
      </c>
      <c r="H13" s="57"/>
      <c r="I13" s="43">
        <v>10</v>
      </c>
      <c r="J13" s="43">
        <f>(Formularz!$B37+Formularz!$D37)*2</f>
        <v>0</v>
      </c>
      <c r="K13" s="33"/>
      <c r="L13" s="33"/>
      <c r="M13" s="35" t="s">
        <v>32</v>
      </c>
      <c r="N13" s="43">
        <v>6.3135000000000003</v>
      </c>
      <c r="O13" s="43" t="s">
        <v>24</v>
      </c>
      <c r="P13" s="33"/>
      <c r="Q13" s="59"/>
    </row>
    <row r="14" spans="1:17" x14ac:dyDescent="0.25">
      <c r="B14" t="s">
        <v>80</v>
      </c>
      <c r="C14" s="41">
        <v>406551</v>
      </c>
      <c r="D14" s="41">
        <v>407264</v>
      </c>
      <c r="E14" s="41">
        <v>484858</v>
      </c>
      <c r="F14" s="41">
        <v>83.9696</v>
      </c>
      <c r="H14" s="57"/>
      <c r="I14" s="43">
        <v>11</v>
      </c>
      <c r="J14" s="43">
        <f>(Formularz!$B38+Formularz!$D38)*2</f>
        <v>0</v>
      </c>
      <c r="K14" s="33"/>
      <c r="L14" s="33"/>
      <c r="M14" s="35" t="s">
        <v>28</v>
      </c>
      <c r="N14" s="43">
        <v>87.505099999999999</v>
      </c>
      <c r="O14" s="43" t="s">
        <v>33</v>
      </c>
      <c r="P14" s="33"/>
      <c r="Q14" s="59"/>
    </row>
    <row r="15" spans="1:17" x14ac:dyDescent="0.25">
      <c r="B15" t="s">
        <v>81</v>
      </c>
      <c r="C15" s="41">
        <v>406554</v>
      </c>
      <c r="D15" s="40">
        <v>407267</v>
      </c>
      <c r="E15" s="40">
        <v>484855</v>
      </c>
      <c r="F15" s="41">
        <v>83.9696</v>
      </c>
      <c r="G15" s="40"/>
      <c r="H15" s="57"/>
      <c r="I15" s="43">
        <v>12</v>
      </c>
      <c r="J15" s="43">
        <f>(Formularz!$B39+Formularz!$D39)*2</f>
        <v>0</v>
      </c>
      <c r="K15" s="33"/>
      <c r="L15" s="33"/>
      <c r="M15" s="36" t="s">
        <v>34</v>
      </c>
      <c r="N15" s="44">
        <f>CEILING(N14/N13,1)</f>
        <v>14</v>
      </c>
      <c r="O15" s="44" t="s">
        <v>29</v>
      </c>
      <c r="P15" s="33"/>
      <c r="Q15" s="59"/>
    </row>
    <row r="16" spans="1:17" x14ac:dyDescent="0.25">
      <c r="F16" s="41">
        <f>SUBTOTAL(104,Tabulka2[VÁHA KG/KS])</f>
        <v>87.505099999999999</v>
      </c>
      <c r="H16" s="57"/>
      <c r="I16" s="43">
        <v>13</v>
      </c>
      <c r="J16" s="43">
        <f>(Formularz!$B40+Formularz!$D40)*2</f>
        <v>0</v>
      </c>
      <c r="K16" s="33"/>
      <c r="L16" s="33"/>
      <c r="M16" s="36" t="s">
        <v>35</v>
      </c>
      <c r="N16" s="44">
        <f>Formularz!J63*'Zdrojová data'!N15</f>
        <v>0</v>
      </c>
      <c r="O16" s="44" t="s">
        <v>29</v>
      </c>
      <c r="P16" s="33"/>
      <c r="Q16" s="59"/>
    </row>
    <row r="17" spans="2:17" x14ac:dyDescent="0.25">
      <c r="H17" s="57"/>
      <c r="I17" s="43">
        <v>14</v>
      </c>
      <c r="J17" s="43">
        <f>(Formularz!$B41+Formularz!$D41)*2</f>
        <v>0</v>
      </c>
      <c r="K17" s="33"/>
      <c r="L17" s="33"/>
      <c r="M17" s="33"/>
      <c r="N17" s="58"/>
      <c r="O17" s="58"/>
      <c r="P17" s="33"/>
      <c r="Q17" s="59"/>
    </row>
    <row r="18" spans="2:17" x14ac:dyDescent="0.25">
      <c r="H18" s="57"/>
      <c r="I18" s="43">
        <v>15</v>
      </c>
      <c r="J18" s="43">
        <f>(Formularz!$B42+Formularz!$D42)*2</f>
        <v>0</v>
      </c>
      <c r="K18" s="33"/>
      <c r="L18" s="33"/>
      <c r="M18" s="33"/>
      <c r="N18" s="58"/>
      <c r="O18" s="58"/>
      <c r="P18" s="33"/>
      <c r="Q18" s="59"/>
    </row>
    <row r="19" spans="2:17" x14ac:dyDescent="0.25">
      <c r="H19" s="57"/>
      <c r="I19" s="43">
        <v>16</v>
      </c>
      <c r="J19" s="43">
        <f>(Formularz!$B43+Formularz!$D43)*2</f>
        <v>0</v>
      </c>
      <c r="K19" s="33"/>
      <c r="L19" s="33"/>
      <c r="M19" s="32" t="s">
        <v>64</v>
      </c>
      <c r="N19" s="58"/>
      <c r="O19" s="58"/>
      <c r="P19" s="33"/>
      <c r="Q19" s="59"/>
    </row>
    <row r="20" spans="2:17" x14ac:dyDescent="0.25">
      <c r="H20" s="57"/>
      <c r="I20" s="43">
        <v>17</v>
      </c>
      <c r="J20" s="43">
        <f>(Formularz!$B44+Formularz!$D44)*2</f>
        <v>0</v>
      </c>
      <c r="K20" s="33"/>
      <c r="L20" s="33"/>
      <c r="M20" s="33"/>
      <c r="N20" s="58"/>
      <c r="O20" s="58"/>
      <c r="P20" s="33"/>
      <c r="Q20" s="59"/>
    </row>
    <row r="21" spans="2:17" x14ac:dyDescent="0.25">
      <c r="H21" s="57"/>
      <c r="I21" s="43">
        <v>18</v>
      </c>
      <c r="J21" s="43">
        <f>(Formularz!$B45+Formularz!$D45)*2</f>
        <v>0</v>
      </c>
      <c r="K21" s="33"/>
      <c r="L21" s="33"/>
      <c r="M21" s="33"/>
      <c r="N21" s="58"/>
      <c r="O21" s="58"/>
      <c r="P21" s="33"/>
      <c r="Q21" s="59"/>
    </row>
    <row r="22" spans="2:17" x14ac:dyDescent="0.25">
      <c r="H22" s="57"/>
      <c r="I22" s="43">
        <v>19</v>
      </c>
      <c r="J22" s="43">
        <f>(Formularz!$B46+Formularz!$D46)*2</f>
        <v>0</v>
      </c>
      <c r="K22" s="33"/>
      <c r="L22" s="33"/>
      <c r="M22" s="315" t="s">
        <v>36</v>
      </c>
      <c r="N22" s="315"/>
      <c r="O22" s="58"/>
      <c r="P22" s="33"/>
      <c r="Q22" s="59"/>
    </row>
    <row r="23" spans="2:17" x14ac:dyDescent="0.25">
      <c r="B23" s="38" t="s">
        <v>50</v>
      </c>
      <c r="H23" s="57"/>
      <c r="I23" s="43">
        <v>20</v>
      </c>
      <c r="J23" s="43">
        <f>(Formularz!$B47+Formularz!$D47)*2</f>
        <v>0</v>
      </c>
      <c r="K23" s="33"/>
      <c r="L23" s="33"/>
      <c r="M23" s="52" t="s">
        <v>37</v>
      </c>
      <c r="N23" s="52" t="s">
        <v>38</v>
      </c>
      <c r="O23" s="58"/>
      <c r="P23" s="33"/>
      <c r="Q23" s="59"/>
    </row>
    <row r="24" spans="2:17" x14ac:dyDescent="0.25">
      <c r="B24" s="39">
        <v>123</v>
      </c>
      <c r="H24" s="57"/>
      <c r="I24" s="43">
        <v>21</v>
      </c>
      <c r="J24" s="43">
        <f>(Formularz!$B48+Formularz!$D48)*2</f>
        <v>0</v>
      </c>
      <c r="K24" s="33"/>
      <c r="L24" s="33"/>
      <c r="M24" s="34">
        <v>2770</v>
      </c>
      <c r="N24" s="34">
        <v>1270</v>
      </c>
      <c r="O24" s="58"/>
      <c r="P24" s="33"/>
      <c r="Q24" s="59"/>
    </row>
    <row r="25" spans="2:17" x14ac:dyDescent="0.25">
      <c r="H25" s="57"/>
      <c r="I25" s="43">
        <v>22</v>
      </c>
      <c r="J25" s="43">
        <f>(Formularz!$B49+Formularz!$D49)*2</f>
        <v>0</v>
      </c>
      <c r="K25" s="33"/>
      <c r="L25" s="33"/>
      <c r="M25" s="43">
        <v>2400</v>
      </c>
      <c r="N25" s="58"/>
      <c r="O25" s="58"/>
      <c r="P25" s="33"/>
      <c r="Q25" s="59"/>
    </row>
    <row r="26" spans="2:17" x14ac:dyDescent="0.25">
      <c r="H26" s="57"/>
      <c r="I26" s="43">
        <v>23</v>
      </c>
      <c r="J26" s="43">
        <f>(Formularz!$B50+Formularz!$D50)*2</f>
        <v>0</v>
      </c>
      <c r="K26" s="33"/>
      <c r="L26" s="33"/>
      <c r="M26" s="33"/>
      <c r="N26" s="58"/>
      <c r="O26" s="58"/>
      <c r="P26" s="33"/>
      <c r="Q26" s="59"/>
    </row>
    <row r="27" spans="2:17" x14ac:dyDescent="0.25">
      <c r="H27" s="57"/>
      <c r="I27" s="43">
        <v>24</v>
      </c>
      <c r="J27" s="43">
        <f>(Formularz!$B51+Formularz!$D51)*2</f>
        <v>0</v>
      </c>
      <c r="K27" s="33"/>
      <c r="L27" s="33"/>
      <c r="M27" s="33"/>
      <c r="N27" s="58"/>
      <c r="O27" s="58"/>
      <c r="P27" s="33"/>
      <c r="Q27" s="59"/>
    </row>
    <row r="28" spans="2:17" x14ac:dyDescent="0.25">
      <c r="H28" s="57"/>
      <c r="I28" s="43">
        <v>25</v>
      </c>
      <c r="J28" s="43">
        <f>(Formularz!$B52+Formularz!$D52)*2</f>
        <v>0</v>
      </c>
      <c r="K28" s="33"/>
      <c r="L28" s="33"/>
      <c r="M28" s="33"/>
      <c r="N28" s="58"/>
      <c r="O28" s="58"/>
      <c r="P28" s="33"/>
      <c r="Q28" s="59"/>
    </row>
    <row r="29" spans="2:17" x14ac:dyDescent="0.25">
      <c r="H29" s="57"/>
      <c r="I29" s="43">
        <v>26</v>
      </c>
      <c r="J29" s="43">
        <f>(Formularz!$B53+Formularz!$D53)*2</f>
        <v>0</v>
      </c>
      <c r="K29" s="33"/>
      <c r="L29" s="33"/>
      <c r="M29" s="33"/>
      <c r="N29" s="58"/>
      <c r="O29" s="58"/>
      <c r="P29" s="33"/>
      <c r="Q29" s="59"/>
    </row>
    <row r="30" spans="2:17" x14ac:dyDescent="0.25">
      <c r="H30" s="57"/>
      <c r="I30" s="43">
        <v>27</v>
      </c>
      <c r="J30" s="43">
        <f>(Formularz!$B54+Formularz!$D54)*2</f>
        <v>0</v>
      </c>
      <c r="K30" s="33"/>
      <c r="L30" s="33"/>
      <c r="M30" s="33"/>
      <c r="N30" s="58"/>
      <c r="O30" s="58"/>
      <c r="P30" s="33"/>
      <c r="Q30" s="59"/>
    </row>
    <row r="31" spans="2:17" x14ac:dyDescent="0.25">
      <c r="B31" s="41"/>
      <c r="H31" s="57"/>
      <c r="I31" s="43">
        <v>28</v>
      </c>
      <c r="J31" s="43">
        <f>(Formularz!$B55+Formularz!$D55)*2</f>
        <v>0</v>
      </c>
      <c r="K31" s="33"/>
      <c r="L31" s="33"/>
      <c r="M31" s="33"/>
      <c r="N31" s="58"/>
      <c r="O31" s="58"/>
      <c r="P31" s="33"/>
      <c r="Q31" s="59"/>
    </row>
    <row r="32" spans="2:17" x14ac:dyDescent="0.25">
      <c r="B32" s="41"/>
      <c r="H32" s="57"/>
      <c r="I32" s="43">
        <v>29</v>
      </c>
      <c r="J32" s="43">
        <f>(Formularz!$B56+Formularz!$D56)*2</f>
        <v>0</v>
      </c>
      <c r="K32" s="33"/>
      <c r="L32" s="33"/>
      <c r="M32" s="33"/>
      <c r="N32" s="58"/>
      <c r="O32" s="58"/>
      <c r="P32" s="33"/>
      <c r="Q32" s="59"/>
    </row>
    <row r="33" spans="2:17" x14ac:dyDescent="0.25">
      <c r="B33" s="41"/>
      <c r="H33" s="57"/>
      <c r="I33" s="43">
        <v>30</v>
      </c>
      <c r="J33" s="43">
        <f>(Formularz!$B57+Formularz!$D57)*2</f>
        <v>0</v>
      </c>
      <c r="K33" s="33"/>
      <c r="L33" s="33"/>
      <c r="M33" s="33"/>
      <c r="N33" s="58"/>
      <c r="O33" s="58"/>
      <c r="P33" s="33"/>
      <c r="Q33" s="59"/>
    </row>
    <row r="34" spans="2:17" x14ac:dyDescent="0.25">
      <c r="B34" s="41"/>
      <c r="H34" s="57"/>
      <c r="I34" s="52" t="s">
        <v>31</v>
      </c>
      <c r="J34" s="44">
        <f>MAX(J4:J33)</f>
        <v>0</v>
      </c>
      <c r="K34" s="33"/>
      <c r="L34" s="33"/>
      <c r="M34" s="33"/>
      <c r="N34" s="58"/>
      <c r="O34" s="58"/>
      <c r="P34" s="33"/>
      <c r="Q34" s="59"/>
    </row>
    <row r="35" spans="2:17" x14ac:dyDescent="0.25">
      <c r="B35" s="41"/>
      <c r="H35" s="57"/>
      <c r="I35" s="58"/>
      <c r="J35" s="33"/>
      <c r="K35" s="33"/>
      <c r="L35" s="33"/>
      <c r="M35" s="33"/>
      <c r="N35" s="58"/>
      <c r="O35" s="58"/>
      <c r="P35" s="33"/>
      <c r="Q35" s="59"/>
    </row>
    <row r="36" spans="2:17" x14ac:dyDescent="0.25">
      <c r="B36" s="41"/>
      <c r="H36" s="57"/>
      <c r="I36" s="58"/>
      <c r="J36" s="33"/>
      <c r="K36" s="33"/>
      <c r="L36" s="33"/>
      <c r="M36" s="33"/>
      <c r="N36" s="58"/>
      <c r="O36" s="58"/>
      <c r="P36" s="33"/>
      <c r="Q36" s="59"/>
    </row>
    <row r="37" spans="2:17" x14ac:dyDescent="0.25">
      <c r="B37" s="41"/>
      <c r="H37" s="57"/>
      <c r="I37" s="58"/>
      <c r="J37" s="33"/>
      <c r="K37" s="33"/>
      <c r="L37" s="33"/>
      <c r="M37" s="33"/>
      <c r="N37" s="58"/>
      <c r="O37" s="58"/>
      <c r="P37" s="33"/>
      <c r="Q37" s="59"/>
    </row>
    <row r="38" spans="2:17" x14ac:dyDescent="0.25">
      <c r="B38" s="41"/>
      <c r="H38" s="57"/>
      <c r="I38" s="58"/>
      <c r="J38" s="33"/>
      <c r="K38" s="33"/>
      <c r="L38" s="33"/>
      <c r="M38" s="33"/>
      <c r="N38" s="58"/>
      <c r="O38" s="58"/>
      <c r="P38" s="33"/>
      <c r="Q38" s="59"/>
    </row>
    <row r="39" spans="2:17" ht="15.75" thickBot="1" x14ac:dyDescent="0.3">
      <c r="B39" s="41"/>
      <c r="H39" s="62"/>
      <c r="I39" s="63"/>
      <c r="J39" s="64"/>
      <c r="K39" s="64"/>
      <c r="L39" s="64"/>
      <c r="M39" s="64"/>
      <c r="N39" s="63"/>
      <c r="O39" s="63"/>
      <c r="P39" s="64"/>
      <c r="Q39" s="65"/>
    </row>
    <row r="40" spans="2:17" x14ac:dyDescent="0.25">
      <c r="B40" s="41"/>
    </row>
    <row r="41" spans="2:17" x14ac:dyDescent="0.25">
      <c r="B41" s="41"/>
    </row>
    <row r="42" spans="2:17" x14ac:dyDescent="0.25">
      <c r="B42" s="41"/>
    </row>
    <row r="43" spans="2:17" x14ac:dyDescent="0.25">
      <c r="B43" s="41"/>
    </row>
    <row r="44" spans="2:17" x14ac:dyDescent="0.25">
      <c r="B44" s="41"/>
    </row>
    <row r="45" spans="2:17" x14ac:dyDescent="0.25">
      <c r="E45"/>
      <c r="G45"/>
      <c r="I45"/>
      <c r="K45" s="41"/>
      <c r="L45" s="41"/>
      <c r="N45"/>
      <c r="O45"/>
    </row>
    <row r="46" spans="2:17" x14ac:dyDescent="0.25">
      <c r="E46"/>
      <c r="G46"/>
      <c r="I46"/>
      <c r="K46" s="41"/>
      <c r="L46" s="41"/>
      <c r="N46"/>
      <c r="O46"/>
    </row>
    <row r="47" spans="2:17" x14ac:dyDescent="0.25">
      <c r="E47"/>
      <c r="G47"/>
      <c r="I47"/>
      <c r="K47" s="41"/>
      <c r="L47" s="41"/>
      <c r="N47"/>
      <c r="O47"/>
    </row>
    <row r="48" spans="2:17" x14ac:dyDescent="0.25">
      <c r="E48"/>
      <c r="G48"/>
      <c r="I48"/>
      <c r="K48" s="41"/>
      <c r="L48" s="41"/>
      <c r="N48"/>
      <c r="O48"/>
    </row>
    <row r="49" spans="5:15" x14ac:dyDescent="0.25">
      <c r="E49"/>
      <c r="G49"/>
      <c r="I49"/>
      <c r="K49" s="41"/>
      <c r="L49" s="41"/>
      <c r="N49"/>
      <c r="O49"/>
    </row>
    <row r="50" spans="5:15" x14ac:dyDescent="0.25">
      <c r="E50"/>
      <c r="G50"/>
      <c r="I50"/>
      <c r="K50" s="41"/>
      <c r="L50" s="41"/>
      <c r="N50"/>
      <c r="O50"/>
    </row>
    <row r="51" spans="5:15" x14ac:dyDescent="0.25">
      <c r="E51"/>
      <c r="G51"/>
      <c r="I51"/>
      <c r="K51" s="41"/>
      <c r="L51" s="41"/>
      <c r="N51"/>
      <c r="O51"/>
    </row>
    <row r="52" spans="5:15" x14ac:dyDescent="0.25">
      <c r="E52"/>
      <c r="G52"/>
      <c r="I52"/>
      <c r="K52" s="41"/>
      <c r="L52" s="41"/>
      <c r="N52"/>
      <c r="O52"/>
    </row>
    <row r="53" spans="5:15" x14ac:dyDescent="0.25">
      <c r="E53"/>
      <c r="G53"/>
      <c r="I53"/>
      <c r="K53" s="41"/>
      <c r="L53" s="41"/>
      <c r="N53"/>
      <c r="O53"/>
    </row>
    <row r="54" spans="5:15" x14ac:dyDescent="0.25">
      <c r="E54"/>
      <c r="G54"/>
      <c r="I54"/>
      <c r="K54" s="41"/>
      <c r="L54" s="41"/>
      <c r="N54"/>
      <c r="O54"/>
    </row>
    <row r="55" spans="5:15" x14ac:dyDescent="0.25">
      <c r="E55"/>
      <c r="G55"/>
      <c r="I55"/>
      <c r="K55" s="41"/>
      <c r="L55" s="41"/>
      <c r="N55"/>
      <c r="O55"/>
    </row>
    <row r="56" spans="5:15" x14ac:dyDescent="0.25">
      <c r="E56"/>
      <c r="G56"/>
      <c r="I56"/>
      <c r="K56" s="41"/>
      <c r="L56" s="41"/>
      <c r="N56"/>
      <c r="O56"/>
    </row>
    <row r="57" spans="5:15" x14ac:dyDescent="0.25">
      <c r="E57"/>
      <c r="G57"/>
      <c r="I57"/>
      <c r="K57" s="41"/>
      <c r="L57" s="41"/>
      <c r="N57"/>
      <c r="O57"/>
    </row>
    <row r="58" spans="5:15" x14ac:dyDescent="0.25">
      <c r="E58"/>
      <c r="G58"/>
      <c r="I58"/>
      <c r="K58" s="41"/>
      <c r="L58" s="41"/>
      <c r="N58"/>
      <c r="O58"/>
    </row>
  </sheetData>
  <mergeCells count="1">
    <mergeCell ref="M22:N22"/>
  </mergeCells>
  <phoneticPr fontId="12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3F01-33E5-45C5-9DC0-9C3CC4E5FBBB}">
  <dimension ref="A1:L31"/>
  <sheetViews>
    <sheetView workbookViewId="0">
      <selection activeCell="A37" sqref="A37"/>
    </sheetView>
  </sheetViews>
  <sheetFormatPr defaultRowHeight="15" x14ac:dyDescent="0.25"/>
  <cols>
    <col min="1" max="1" width="18.5703125" bestFit="1" customWidth="1"/>
    <col min="2" max="2" width="21" customWidth="1"/>
    <col min="3" max="12" width="14" customWidth="1"/>
  </cols>
  <sheetData>
    <row r="1" spans="1:12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51</v>
      </c>
      <c r="I1" t="s">
        <v>52</v>
      </c>
      <c r="J1" t="s">
        <v>53</v>
      </c>
      <c r="K1" t="s">
        <v>48</v>
      </c>
      <c r="L1" t="s">
        <v>49</v>
      </c>
    </row>
    <row r="2" spans="1:12" x14ac:dyDescent="0.25">
      <c r="A2" t="str">
        <f>IF(Formularz!$B28&lt;&gt;"",VLOOKUP(Formularz!$E$16,'Zdrojová data'!$B$4:$D$15,2,0),"")</f>
        <v/>
      </c>
      <c r="B2" t="str">
        <f>IF(Formularz!$B28&lt;&gt;"",'Zdrojová data'!$B$24&amp;"/"&amp;Formularz!A28&amp;"/"&amp;Formularz!$E$9,"")</f>
        <v/>
      </c>
      <c r="C2" t="str">
        <f>IF(Formularz!$B28&lt;&gt;"",Formularz!B28,"")</f>
        <v/>
      </c>
      <c r="D2" t="str">
        <f>IF(Formularz!$B28&lt;&gt;"",Formularz!D28,"")</f>
        <v/>
      </c>
      <c r="E2" t="str">
        <f>IF(Formularz!$B28&lt;&gt;"",Formularz!F28,"")</f>
        <v/>
      </c>
      <c r="F2" t="str">
        <f>IF(Formularz!$B28&lt;&gt;"",1,"")</f>
        <v/>
      </c>
      <c r="G2" t="str">
        <f>IF(Formularz!$B28&lt;&gt;"",VLOOKUP(Formularz!$E$16,'Zdrojová data'!$B$4:$D$15,3,0),"")</f>
        <v/>
      </c>
      <c r="H2" t="str">
        <f>IF(Formularz!$B28&lt;&gt;"",VLOOKUP(Formularz!$E$16,'Zdrojová data'!$B$4:$D$15,3,0),"")</f>
        <v/>
      </c>
      <c r="I2" t="str">
        <f>IF(Formularz!$B28&lt;&gt;"",VLOOKUP(Formularz!$E$16,'Zdrojová data'!$B$4:$D$15,3,0),"")</f>
        <v/>
      </c>
      <c r="J2" t="str">
        <f>IF(Formularz!$B28&lt;&gt;"",VLOOKUP(Formularz!$E$16,'Zdrojová data'!$B$4:$D$15,3,0),"")</f>
        <v/>
      </c>
      <c r="K2" t="str">
        <f>IF(Formularz!$B28&lt;&gt;"",0,"")</f>
        <v/>
      </c>
      <c r="L2" t="str">
        <f>IF(Formularz!$B28&lt;&gt;"",IF(Formularz!J28="","",Formularz!J28),"")</f>
        <v/>
      </c>
    </row>
    <row r="3" spans="1:12" x14ac:dyDescent="0.25">
      <c r="A3" t="str">
        <f>IF(Formularz!$B29&lt;&gt;"",VLOOKUP(Formularz!$E$16,'Zdrojová data'!$B$4:$D$15,2,0),"")</f>
        <v/>
      </c>
      <c r="B3" t="str">
        <f>IF(Formularz!$B29&lt;&gt;"",'Zdrojová data'!$B$24&amp;"/"&amp;Formularz!A29&amp;"/"&amp;Formularz!$E$9,"")</f>
        <v/>
      </c>
      <c r="C3" t="str">
        <f>IF(Formularz!$B29&lt;&gt;"",Formularz!B29,"")</f>
        <v/>
      </c>
      <c r="D3" t="str">
        <f>IF(Formularz!$B29&lt;&gt;"",Formularz!D29,"")</f>
        <v/>
      </c>
      <c r="E3" t="str">
        <f>IF(Formularz!$B29&lt;&gt;"",Formularz!F29,"")</f>
        <v/>
      </c>
      <c r="F3" t="str">
        <f>IF(Formularz!$B29&lt;&gt;"",1,"")</f>
        <v/>
      </c>
      <c r="G3" t="str">
        <f>IF(Formularz!$B29&lt;&gt;"",VLOOKUP(Formularz!$E$16,'Zdrojová data'!$B$4:$D$15,3,0),"")</f>
        <v/>
      </c>
      <c r="H3" t="str">
        <f>IF(Formularz!$B29&lt;&gt;"",VLOOKUP(Formularz!$E$16,'Zdrojová data'!$B$4:$D$15,3,0),"")</f>
        <v/>
      </c>
      <c r="I3" t="str">
        <f>IF(Formularz!$B29&lt;&gt;"",VLOOKUP(Formularz!$E$16,'Zdrojová data'!$B$4:$D$15,3,0),"")</f>
        <v/>
      </c>
      <c r="J3" t="str">
        <f>IF(Formularz!$B29&lt;&gt;"",VLOOKUP(Formularz!$E$16,'Zdrojová data'!$B$4:$D$15,3,0),"")</f>
        <v/>
      </c>
      <c r="K3" t="str">
        <f>IF(Formularz!$B29&lt;&gt;"",0,"")</f>
        <v/>
      </c>
      <c r="L3" t="str">
        <f>IF(Formularz!$B29&lt;&gt;"",IF(Formularz!J29="","",Formularz!J29),"")</f>
        <v/>
      </c>
    </row>
    <row r="4" spans="1:12" x14ac:dyDescent="0.25">
      <c r="A4" t="str">
        <f>IF(Formularz!$B30&lt;&gt;"",VLOOKUP(Formularz!$E$16,'Zdrojová data'!$B$4:$D$15,2,0),"")</f>
        <v/>
      </c>
      <c r="B4" t="str">
        <f>IF(Formularz!$B30&lt;&gt;"",'Zdrojová data'!$B$24&amp;"/"&amp;Formularz!A30&amp;"/"&amp;Formularz!$E$9,"")</f>
        <v/>
      </c>
      <c r="C4" t="str">
        <f>IF(Formularz!$B30&lt;&gt;"",Formularz!B30,"")</f>
        <v/>
      </c>
      <c r="D4" t="str">
        <f>IF(Formularz!$B30&lt;&gt;"",Formularz!D30,"")</f>
        <v/>
      </c>
      <c r="E4" t="str">
        <f>IF(Formularz!$B30&lt;&gt;"",Formularz!F30,"")</f>
        <v/>
      </c>
      <c r="F4" t="str">
        <f>IF(Formularz!$B30&lt;&gt;"",1,"")</f>
        <v/>
      </c>
      <c r="G4" t="str">
        <f>IF(Formularz!$B30&lt;&gt;"",VLOOKUP(Formularz!$E$16,'Zdrojová data'!$B$4:$D$15,3,0),"")</f>
        <v/>
      </c>
      <c r="H4" t="str">
        <f>IF(Formularz!$B30&lt;&gt;"",VLOOKUP(Formularz!$E$16,'Zdrojová data'!$B$4:$D$15,3,0),"")</f>
        <v/>
      </c>
      <c r="I4" t="str">
        <f>IF(Formularz!$B30&lt;&gt;"",VLOOKUP(Formularz!$E$16,'Zdrojová data'!$B$4:$D$15,3,0),"")</f>
        <v/>
      </c>
      <c r="J4" t="str">
        <f>IF(Formularz!$B30&lt;&gt;"",VLOOKUP(Formularz!$E$16,'Zdrojová data'!$B$4:$D$15,3,0),"")</f>
        <v/>
      </c>
      <c r="K4" t="str">
        <f>IF(Formularz!$B30&lt;&gt;"",0,"")</f>
        <v/>
      </c>
      <c r="L4" t="str">
        <f>IF(Formularz!$B30&lt;&gt;"",IF(Formularz!J30="","",Formularz!J30),"")</f>
        <v/>
      </c>
    </row>
    <row r="5" spans="1:12" x14ac:dyDescent="0.25">
      <c r="A5" t="str">
        <f>IF(Formularz!$B31&lt;&gt;"",VLOOKUP(Formularz!$E$16,'Zdrojová data'!$B$4:$D$15,2,0),"")</f>
        <v/>
      </c>
      <c r="B5" t="str">
        <f>IF(Formularz!$B31&lt;&gt;"",'Zdrojová data'!$B$24&amp;"/"&amp;Formularz!A31&amp;"/"&amp;Formularz!$E$9,"")</f>
        <v/>
      </c>
      <c r="C5" t="str">
        <f>IF(Formularz!$B31&lt;&gt;"",Formularz!B31,"")</f>
        <v/>
      </c>
      <c r="D5" t="str">
        <f>IF(Formularz!$B31&lt;&gt;"",Formularz!D31,"")</f>
        <v/>
      </c>
      <c r="E5" t="str">
        <f>IF(Formularz!$B31&lt;&gt;"",Formularz!F31,"")</f>
        <v/>
      </c>
      <c r="F5" t="str">
        <f>IF(Formularz!$B31&lt;&gt;"",1,"")</f>
        <v/>
      </c>
      <c r="G5" t="str">
        <f>IF(Formularz!$B31&lt;&gt;"",VLOOKUP(Formularz!$E$16,'Zdrojová data'!$B$4:$D$15,3,0),"")</f>
        <v/>
      </c>
      <c r="H5" t="str">
        <f>IF(Formularz!$B31&lt;&gt;"",VLOOKUP(Formularz!$E$16,'Zdrojová data'!$B$4:$D$15,3,0),"")</f>
        <v/>
      </c>
      <c r="I5" t="str">
        <f>IF(Formularz!$B31&lt;&gt;"",VLOOKUP(Formularz!$E$16,'Zdrojová data'!$B$4:$D$15,3,0),"")</f>
        <v/>
      </c>
      <c r="J5" t="str">
        <f>IF(Formularz!$B31&lt;&gt;"",VLOOKUP(Formularz!$E$16,'Zdrojová data'!$B$4:$D$15,3,0),"")</f>
        <v/>
      </c>
      <c r="K5" t="str">
        <f>IF(Formularz!$B31&lt;&gt;"",0,"")</f>
        <v/>
      </c>
      <c r="L5" t="str">
        <f>IF(Formularz!$B31&lt;&gt;"",IF(Formularz!J31="","",Formularz!J31),"")</f>
        <v/>
      </c>
    </row>
    <row r="6" spans="1:12" x14ac:dyDescent="0.25">
      <c r="A6" t="str">
        <f>IF(Formularz!$B32&lt;&gt;"",VLOOKUP(Formularz!$E$16,'Zdrojová data'!$B$4:$D$15,2,0),"")</f>
        <v/>
      </c>
      <c r="B6" t="str">
        <f>IF(Formularz!$B32&lt;&gt;"",'Zdrojová data'!$B$24&amp;"/"&amp;Formularz!A32&amp;"/"&amp;Formularz!$E$9,"")</f>
        <v/>
      </c>
      <c r="C6" t="str">
        <f>IF(Formularz!$B32&lt;&gt;"",Formularz!B32,"")</f>
        <v/>
      </c>
      <c r="D6" t="str">
        <f>IF(Formularz!$B32&lt;&gt;"",Formularz!D32,"")</f>
        <v/>
      </c>
      <c r="E6" t="str">
        <f>IF(Formularz!$B32&lt;&gt;"",Formularz!F32,"")</f>
        <v/>
      </c>
      <c r="F6" t="str">
        <f>IF(Formularz!$B32&lt;&gt;"",1,"")</f>
        <v/>
      </c>
      <c r="G6" t="str">
        <f>IF(Formularz!$B32&lt;&gt;"",VLOOKUP(Formularz!$E$16,'Zdrojová data'!$B$4:$D$15,3,0),"")</f>
        <v/>
      </c>
      <c r="H6" t="str">
        <f>IF(Formularz!$B32&lt;&gt;"",VLOOKUP(Formularz!$E$16,'Zdrojová data'!$B$4:$D$15,3,0),"")</f>
        <v/>
      </c>
      <c r="I6" t="str">
        <f>IF(Formularz!$B32&lt;&gt;"",VLOOKUP(Formularz!$E$16,'Zdrojová data'!$B$4:$D$15,3,0),"")</f>
        <v/>
      </c>
      <c r="J6" t="str">
        <f>IF(Formularz!$B32&lt;&gt;"",VLOOKUP(Formularz!$E$16,'Zdrojová data'!$B$4:$D$15,3,0),"")</f>
        <v/>
      </c>
      <c r="K6" t="str">
        <f>IF(Formularz!$B32&lt;&gt;"",0,"")</f>
        <v/>
      </c>
      <c r="L6" t="str">
        <f>IF(Formularz!$B32&lt;&gt;"",IF(Formularz!J32="","",Formularz!J32),"")</f>
        <v/>
      </c>
    </row>
    <row r="7" spans="1:12" x14ac:dyDescent="0.25">
      <c r="A7" t="str">
        <f>IF(Formularz!$B33&lt;&gt;"",VLOOKUP(Formularz!$E$16,'Zdrojová data'!$B$4:$D$15,2,0),"")</f>
        <v/>
      </c>
      <c r="B7" t="str">
        <f>IF(Formularz!$B33&lt;&gt;"",'Zdrojová data'!$B$24&amp;"/"&amp;Formularz!A33&amp;"/"&amp;Formularz!$E$9,"")</f>
        <v/>
      </c>
      <c r="C7" t="str">
        <f>IF(Formularz!$B33&lt;&gt;"",Formularz!B33,"")</f>
        <v/>
      </c>
      <c r="D7" t="str">
        <f>IF(Formularz!$B33&lt;&gt;"",Formularz!D33,"")</f>
        <v/>
      </c>
      <c r="E7" t="str">
        <f>IF(Formularz!$B33&lt;&gt;"",Formularz!F33,"")</f>
        <v/>
      </c>
      <c r="F7" t="str">
        <f>IF(Formularz!$B33&lt;&gt;"",1,"")</f>
        <v/>
      </c>
      <c r="G7" t="str">
        <f>IF(Formularz!$B33&lt;&gt;"",VLOOKUP(Formularz!$E$16,'Zdrojová data'!$B$4:$D$15,3,0),"")</f>
        <v/>
      </c>
      <c r="H7" t="str">
        <f>IF(Formularz!$B33&lt;&gt;"",VLOOKUP(Formularz!$E$16,'Zdrojová data'!$B$4:$D$15,3,0),"")</f>
        <v/>
      </c>
      <c r="I7" t="str">
        <f>IF(Formularz!$B33&lt;&gt;"",VLOOKUP(Formularz!$E$16,'Zdrojová data'!$B$4:$D$15,3,0),"")</f>
        <v/>
      </c>
      <c r="J7" t="str">
        <f>IF(Formularz!$B33&lt;&gt;"",VLOOKUP(Formularz!$E$16,'Zdrojová data'!$B$4:$D$15,3,0),"")</f>
        <v/>
      </c>
      <c r="K7" t="str">
        <f>IF(Formularz!$B33&lt;&gt;"",0,"")</f>
        <v/>
      </c>
      <c r="L7" t="str">
        <f>IF(Formularz!$B33&lt;&gt;"",IF(Formularz!J33="","",Formularz!J33),"")</f>
        <v/>
      </c>
    </row>
    <row r="8" spans="1:12" x14ac:dyDescent="0.25">
      <c r="A8" t="str">
        <f>IF(Formularz!$B34&lt;&gt;"",VLOOKUP(Formularz!$E$16,'Zdrojová data'!$B$4:$D$15,2,0),"")</f>
        <v/>
      </c>
      <c r="B8" t="str">
        <f>IF(Formularz!$B34&lt;&gt;"",'Zdrojová data'!$B$24&amp;"/"&amp;Formularz!A34&amp;"/"&amp;Formularz!$E$9,"")</f>
        <v/>
      </c>
      <c r="C8" t="str">
        <f>IF(Formularz!$B34&lt;&gt;"",Formularz!B34,"")</f>
        <v/>
      </c>
      <c r="D8" t="str">
        <f>IF(Formularz!$B34&lt;&gt;"",Formularz!D34,"")</f>
        <v/>
      </c>
      <c r="E8" t="str">
        <f>IF(Formularz!$B34&lt;&gt;"",Formularz!F34,"")</f>
        <v/>
      </c>
      <c r="F8" t="str">
        <f>IF(Formularz!$B34&lt;&gt;"",1,"")</f>
        <v/>
      </c>
      <c r="G8" t="str">
        <f>IF(Formularz!$B34&lt;&gt;"",VLOOKUP(Formularz!$E$16,'Zdrojová data'!$B$4:$D$15,3,0),"")</f>
        <v/>
      </c>
      <c r="H8" t="str">
        <f>IF(Formularz!$B34&lt;&gt;"",VLOOKUP(Formularz!$E$16,'Zdrojová data'!$B$4:$D$15,3,0),"")</f>
        <v/>
      </c>
      <c r="I8" t="str">
        <f>IF(Formularz!$B34&lt;&gt;"",VLOOKUP(Formularz!$E$16,'Zdrojová data'!$B$4:$D$15,3,0),"")</f>
        <v/>
      </c>
      <c r="J8" t="str">
        <f>IF(Formularz!$B34&lt;&gt;"",VLOOKUP(Formularz!$E$16,'Zdrojová data'!$B$4:$D$15,3,0),"")</f>
        <v/>
      </c>
      <c r="K8" t="str">
        <f>IF(Formularz!$B34&lt;&gt;"",0,"")</f>
        <v/>
      </c>
      <c r="L8" t="str">
        <f>IF(Formularz!$B34&lt;&gt;"",IF(Formularz!J34="","",Formularz!J34),"")</f>
        <v/>
      </c>
    </row>
    <row r="9" spans="1:12" x14ac:dyDescent="0.25">
      <c r="A9" t="str">
        <f>IF(Formularz!$B35&lt;&gt;"",VLOOKUP(Formularz!$E$16,'Zdrojová data'!$B$4:$D$15,2,0),"")</f>
        <v/>
      </c>
      <c r="B9" t="str">
        <f>IF(Formularz!$B35&lt;&gt;"",'Zdrojová data'!$B$24&amp;"/"&amp;Formularz!A35&amp;"/"&amp;Formularz!$E$9,"")</f>
        <v/>
      </c>
      <c r="C9" t="str">
        <f>IF(Formularz!$B35&lt;&gt;"",Formularz!B35,"")</f>
        <v/>
      </c>
      <c r="D9" t="str">
        <f>IF(Formularz!$B35&lt;&gt;"",Formularz!D35,"")</f>
        <v/>
      </c>
      <c r="E9" t="str">
        <f>IF(Formularz!$B35&lt;&gt;"",Formularz!F35,"")</f>
        <v/>
      </c>
      <c r="F9" t="str">
        <f>IF(Formularz!$B35&lt;&gt;"",1,"")</f>
        <v/>
      </c>
      <c r="G9" t="str">
        <f>IF(Formularz!$B35&lt;&gt;"",VLOOKUP(Formularz!$E$16,'Zdrojová data'!$B$4:$D$15,3,0),"")</f>
        <v/>
      </c>
      <c r="H9" t="str">
        <f>IF(Formularz!$B35&lt;&gt;"",VLOOKUP(Formularz!$E$16,'Zdrojová data'!$B$4:$D$15,3,0),"")</f>
        <v/>
      </c>
      <c r="I9" t="str">
        <f>IF(Formularz!$B35&lt;&gt;"",VLOOKUP(Formularz!$E$16,'Zdrojová data'!$B$4:$D$15,3,0),"")</f>
        <v/>
      </c>
      <c r="J9" t="str">
        <f>IF(Formularz!$B35&lt;&gt;"",VLOOKUP(Formularz!$E$16,'Zdrojová data'!$B$4:$D$15,3,0),"")</f>
        <v/>
      </c>
      <c r="K9" t="str">
        <f>IF(Formularz!$B35&lt;&gt;"",0,"")</f>
        <v/>
      </c>
      <c r="L9" t="str">
        <f>IF(Formularz!$B35&lt;&gt;"",IF(Formularz!J35="","",Formularz!J35),"")</f>
        <v/>
      </c>
    </row>
    <row r="10" spans="1:12" x14ac:dyDescent="0.25">
      <c r="A10" t="str">
        <f>IF(Formularz!$B36&lt;&gt;"",VLOOKUP(Formularz!$E$16,'Zdrojová data'!$B$4:$D$15,2,0),"")</f>
        <v/>
      </c>
      <c r="B10" t="str">
        <f>IF(Formularz!$B36&lt;&gt;"",'Zdrojová data'!$B$24&amp;"/"&amp;Formularz!A36&amp;"/"&amp;Formularz!$E$9,"")</f>
        <v/>
      </c>
      <c r="C10" t="str">
        <f>IF(Formularz!$B36&lt;&gt;"",Formularz!B36,"")</f>
        <v/>
      </c>
      <c r="D10" t="str">
        <f>IF(Formularz!$B36&lt;&gt;"",Formularz!D36,"")</f>
        <v/>
      </c>
      <c r="E10" t="str">
        <f>IF(Formularz!$B36&lt;&gt;"",Formularz!F36,"")</f>
        <v/>
      </c>
      <c r="F10" t="str">
        <f>IF(Formularz!$B36&lt;&gt;"",1,"")</f>
        <v/>
      </c>
      <c r="G10" t="str">
        <f>IF(Formularz!$B36&lt;&gt;"",VLOOKUP(Formularz!$E$16,'Zdrojová data'!$B$4:$D$15,3,0),"")</f>
        <v/>
      </c>
      <c r="H10" t="str">
        <f>IF(Formularz!$B36&lt;&gt;"",VLOOKUP(Formularz!$E$16,'Zdrojová data'!$B$4:$D$15,3,0),"")</f>
        <v/>
      </c>
      <c r="I10" t="str">
        <f>IF(Formularz!$B36&lt;&gt;"",VLOOKUP(Formularz!$E$16,'Zdrojová data'!$B$4:$D$15,3,0),"")</f>
        <v/>
      </c>
      <c r="J10" t="str">
        <f>IF(Formularz!$B36&lt;&gt;"",VLOOKUP(Formularz!$E$16,'Zdrojová data'!$B$4:$D$15,3,0),"")</f>
        <v/>
      </c>
      <c r="K10" t="str">
        <f>IF(Formularz!$B36&lt;&gt;"",0,"")</f>
        <v/>
      </c>
      <c r="L10" t="str">
        <f>IF(Formularz!$B36&lt;&gt;"",IF(Formularz!J36="","",Formularz!J36),"")</f>
        <v/>
      </c>
    </row>
    <row r="11" spans="1:12" x14ac:dyDescent="0.25">
      <c r="A11" t="str">
        <f>IF(Formularz!$B37&lt;&gt;"",VLOOKUP(Formularz!$E$16,'Zdrojová data'!$B$4:$D$15,2,0),"")</f>
        <v/>
      </c>
      <c r="B11" t="str">
        <f>IF(Formularz!$B37&lt;&gt;"",'Zdrojová data'!$B$24&amp;"/"&amp;Formularz!A37&amp;"/"&amp;Formularz!$E$9,"")</f>
        <v/>
      </c>
      <c r="C11" t="str">
        <f>IF(Formularz!$B37&lt;&gt;"",Formularz!B37,"")</f>
        <v/>
      </c>
      <c r="D11" t="str">
        <f>IF(Formularz!$B37&lt;&gt;"",Formularz!D37,"")</f>
        <v/>
      </c>
      <c r="E11" t="str">
        <f>IF(Formularz!$B37&lt;&gt;"",Formularz!F37,"")</f>
        <v/>
      </c>
      <c r="F11" t="str">
        <f>IF(Formularz!$B37&lt;&gt;"",1,"")</f>
        <v/>
      </c>
      <c r="G11" t="str">
        <f>IF(Formularz!$B37&lt;&gt;"",VLOOKUP(Formularz!$E$16,'Zdrojová data'!$B$4:$D$15,3,0),"")</f>
        <v/>
      </c>
      <c r="H11" t="str">
        <f>IF(Formularz!$B37&lt;&gt;"",VLOOKUP(Formularz!$E$16,'Zdrojová data'!$B$4:$D$15,3,0),"")</f>
        <v/>
      </c>
      <c r="I11" t="str">
        <f>IF(Formularz!$B37&lt;&gt;"",VLOOKUP(Formularz!$E$16,'Zdrojová data'!$B$4:$D$15,3,0),"")</f>
        <v/>
      </c>
      <c r="J11" t="str">
        <f>IF(Formularz!$B37&lt;&gt;"",VLOOKUP(Formularz!$E$16,'Zdrojová data'!$B$4:$D$15,3,0),"")</f>
        <v/>
      </c>
      <c r="K11" t="str">
        <f>IF(Formularz!$B37&lt;&gt;"",0,"")</f>
        <v/>
      </c>
      <c r="L11" t="str">
        <f>IF(Formularz!$B37&lt;&gt;"",IF(Formularz!J37="","",Formularz!J37),"")</f>
        <v/>
      </c>
    </row>
    <row r="12" spans="1:12" x14ac:dyDescent="0.25">
      <c r="A12" t="str">
        <f>IF(Formularz!$B38&lt;&gt;"",VLOOKUP(Formularz!$E$16,'Zdrojová data'!$B$4:$D$15,2,0),"")</f>
        <v/>
      </c>
      <c r="B12" t="str">
        <f>IF(Formularz!$B38&lt;&gt;"",'Zdrojová data'!$B$24&amp;"/"&amp;Formularz!A38&amp;"/"&amp;Formularz!$E$9,"")</f>
        <v/>
      </c>
      <c r="C12" t="str">
        <f>IF(Formularz!$B38&lt;&gt;"",Formularz!B38,"")</f>
        <v/>
      </c>
      <c r="D12" t="str">
        <f>IF(Formularz!$B38&lt;&gt;"",Formularz!D38,"")</f>
        <v/>
      </c>
      <c r="E12" t="str">
        <f>IF(Formularz!$B38&lt;&gt;"",Formularz!F38,"")</f>
        <v/>
      </c>
      <c r="F12" t="str">
        <f>IF(Formularz!$B38&lt;&gt;"",1,"")</f>
        <v/>
      </c>
      <c r="G12" t="str">
        <f>IF(Formularz!$B38&lt;&gt;"",VLOOKUP(Formularz!$E$16,'Zdrojová data'!$B$4:$D$15,3,0),"")</f>
        <v/>
      </c>
      <c r="H12" t="str">
        <f>IF(Formularz!$B38&lt;&gt;"",VLOOKUP(Formularz!$E$16,'Zdrojová data'!$B$4:$D$15,3,0),"")</f>
        <v/>
      </c>
      <c r="I12" t="str">
        <f>IF(Formularz!$B38&lt;&gt;"",VLOOKUP(Formularz!$E$16,'Zdrojová data'!$B$4:$D$15,3,0),"")</f>
        <v/>
      </c>
      <c r="J12" t="str">
        <f>IF(Formularz!$B38&lt;&gt;"",VLOOKUP(Formularz!$E$16,'Zdrojová data'!$B$4:$D$15,3,0),"")</f>
        <v/>
      </c>
      <c r="K12" t="str">
        <f>IF(Formularz!$B38&lt;&gt;"",0,"")</f>
        <v/>
      </c>
      <c r="L12" t="str">
        <f>IF(Formularz!$B38&lt;&gt;"",IF(Formularz!J38="","",Formularz!J38),"")</f>
        <v/>
      </c>
    </row>
    <row r="13" spans="1:12" x14ac:dyDescent="0.25">
      <c r="A13" t="str">
        <f>IF(Formularz!$B39&lt;&gt;"",VLOOKUP(Formularz!$E$16,'Zdrojová data'!$B$4:$D$15,2,0),"")</f>
        <v/>
      </c>
      <c r="B13" t="str">
        <f>IF(Formularz!$B39&lt;&gt;"",'Zdrojová data'!$B$24&amp;"/"&amp;Formularz!A39&amp;"/"&amp;Formularz!$E$9,"")</f>
        <v/>
      </c>
      <c r="C13" t="str">
        <f>IF(Formularz!$B39&lt;&gt;"",Formularz!B39,"")</f>
        <v/>
      </c>
      <c r="D13" t="str">
        <f>IF(Formularz!$B39&lt;&gt;"",Formularz!D39,"")</f>
        <v/>
      </c>
      <c r="E13" t="str">
        <f>IF(Formularz!$B39&lt;&gt;"",Formularz!F39,"")</f>
        <v/>
      </c>
      <c r="F13" t="str">
        <f>IF(Formularz!$B39&lt;&gt;"",1,"")</f>
        <v/>
      </c>
      <c r="G13" t="str">
        <f>IF(Formularz!$B39&lt;&gt;"",VLOOKUP(Formularz!$E$16,'Zdrojová data'!$B$4:$D$15,3,0),"")</f>
        <v/>
      </c>
      <c r="H13" t="str">
        <f>IF(Formularz!$B39&lt;&gt;"",VLOOKUP(Formularz!$E$16,'Zdrojová data'!$B$4:$D$15,3,0),"")</f>
        <v/>
      </c>
      <c r="I13" t="str">
        <f>IF(Formularz!$B39&lt;&gt;"",VLOOKUP(Formularz!$E$16,'Zdrojová data'!$B$4:$D$15,3,0),"")</f>
        <v/>
      </c>
      <c r="J13" t="str">
        <f>IF(Formularz!$B39&lt;&gt;"",VLOOKUP(Formularz!$E$16,'Zdrojová data'!$B$4:$D$15,3,0),"")</f>
        <v/>
      </c>
      <c r="K13" t="str">
        <f>IF(Formularz!$B39&lt;&gt;"",0,"")</f>
        <v/>
      </c>
      <c r="L13" t="str">
        <f>IF(Formularz!$B39&lt;&gt;"",IF(Formularz!J39="","",Formularz!J39),"")</f>
        <v/>
      </c>
    </row>
    <row r="14" spans="1:12" x14ac:dyDescent="0.25">
      <c r="A14" t="str">
        <f>IF(Formularz!$B40&lt;&gt;"",VLOOKUP(Formularz!$E$16,'Zdrojová data'!$B$4:$D$15,2,0),"")</f>
        <v/>
      </c>
      <c r="B14" t="str">
        <f>IF(Formularz!$B40&lt;&gt;"",'Zdrojová data'!$B$24&amp;"/"&amp;Formularz!A40&amp;"/"&amp;Formularz!$E$9,"")</f>
        <v/>
      </c>
      <c r="C14" t="str">
        <f>IF(Formularz!$B40&lt;&gt;"",Formularz!B40,"")</f>
        <v/>
      </c>
      <c r="D14" t="str">
        <f>IF(Formularz!$B40&lt;&gt;"",Formularz!D40,"")</f>
        <v/>
      </c>
      <c r="E14" t="str">
        <f>IF(Formularz!$B40&lt;&gt;"",Formularz!F40,"")</f>
        <v/>
      </c>
      <c r="F14" t="str">
        <f>IF(Formularz!$B40&lt;&gt;"",1,"")</f>
        <v/>
      </c>
      <c r="G14" t="str">
        <f>IF(Formularz!$B40&lt;&gt;"",VLOOKUP(Formularz!$E$16,'Zdrojová data'!$B$4:$D$15,3,0),"")</f>
        <v/>
      </c>
      <c r="H14" t="str">
        <f>IF(Formularz!$B40&lt;&gt;"",VLOOKUP(Formularz!$E$16,'Zdrojová data'!$B$4:$D$15,3,0),"")</f>
        <v/>
      </c>
      <c r="I14" t="str">
        <f>IF(Formularz!$B40&lt;&gt;"",VLOOKUP(Formularz!$E$16,'Zdrojová data'!$B$4:$D$15,3,0),"")</f>
        <v/>
      </c>
      <c r="J14" t="str">
        <f>IF(Formularz!$B40&lt;&gt;"",VLOOKUP(Formularz!$E$16,'Zdrojová data'!$B$4:$D$15,3,0),"")</f>
        <v/>
      </c>
      <c r="K14" t="str">
        <f>IF(Formularz!$B40&lt;&gt;"",0,"")</f>
        <v/>
      </c>
      <c r="L14" t="str">
        <f>IF(Formularz!$B40&lt;&gt;"",IF(Formularz!J40="","",Formularz!J40),"")</f>
        <v/>
      </c>
    </row>
    <row r="15" spans="1:12" x14ac:dyDescent="0.25">
      <c r="A15" t="str">
        <f>IF(Formularz!$B41&lt;&gt;"",VLOOKUP(Formularz!$E$16,'Zdrojová data'!$B$4:$D$15,2,0),"")</f>
        <v/>
      </c>
      <c r="B15" t="str">
        <f>IF(Formularz!$B41&lt;&gt;"",'Zdrojová data'!$B$24&amp;"/"&amp;Formularz!A41&amp;"/"&amp;Formularz!$E$9,"")</f>
        <v/>
      </c>
      <c r="C15" t="str">
        <f>IF(Formularz!$B41&lt;&gt;"",Formularz!B41,"")</f>
        <v/>
      </c>
      <c r="D15" t="str">
        <f>IF(Formularz!$B41&lt;&gt;"",Formularz!D41,"")</f>
        <v/>
      </c>
      <c r="E15" t="str">
        <f>IF(Formularz!$B41&lt;&gt;"",Formularz!F41,"")</f>
        <v/>
      </c>
      <c r="F15" t="str">
        <f>IF(Formularz!$B41&lt;&gt;"",1,"")</f>
        <v/>
      </c>
      <c r="G15" t="str">
        <f>IF(Formularz!$B41&lt;&gt;"",VLOOKUP(Formularz!$E$16,'Zdrojová data'!$B$4:$D$15,3,0),"")</f>
        <v/>
      </c>
      <c r="H15" t="str">
        <f>IF(Formularz!$B41&lt;&gt;"",VLOOKUP(Formularz!$E$16,'Zdrojová data'!$B$4:$D$15,3,0),"")</f>
        <v/>
      </c>
      <c r="I15" t="str">
        <f>IF(Formularz!$B41&lt;&gt;"",VLOOKUP(Formularz!$E$16,'Zdrojová data'!$B$4:$D$15,3,0),"")</f>
        <v/>
      </c>
      <c r="J15" t="str">
        <f>IF(Formularz!$B41&lt;&gt;"",VLOOKUP(Formularz!$E$16,'Zdrojová data'!$B$4:$D$15,3,0),"")</f>
        <v/>
      </c>
      <c r="K15" t="str">
        <f>IF(Formularz!$B41&lt;&gt;"",0,"")</f>
        <v/>
      </c>
      <c r="L15" t="str">
        <f>IF(Formularz!$B41&lt;&gt;"",IF(Formularz!J41="","",Formularz!J41),"")</f>
        <v/>
      </c>
    </row>
    <row r="16" spans="1:12" x14ac:dyDescent="0.25">
      <c r="A16" t="str">
        <f>IF(Formularz!$B42&lt;&gt;"",VLOOKUP(Formularz!$E$16,'Zdrojová data'!$B$4:$D$15,2,0),"")</f>
        <v/>
      </c>
      <c r="B16" t="str">
        <f>IF(Formularz!$B42&lt;&gt;"",'Zdrojová data'!$B$24&amp;"/"&amp;Formularz!A42&amp;"/"&amp;Formularz!$E$9,"")</f>
        <v/>
      </c>
      <c r="C16" t="str">
        <f>IF(Formularz!$B42&lt;&gt;"",Formularz!B42,"")</f>
        <v/>
      </c>
      <c r="D16" t="str">
        <f>IF(Formularz!$B42&lt;&gt;"",Formularz!D42,"")</f>
        <v/>
      </c>
      <c r="E16" t="str">
        <f>IF(Formularz!$B42&lt;&gt;"",Formularz!F42,"")</f>
        <v/>
      </c>
      <c r="F16" t="str">
        <f>IF(Formularz!$B42&lt;&gt;"",1,"")</f>
        <v/>
      </c>
      <c r="G16" t="str">
        <f>IF(Formularz!$B42&lt;&gt;"",VLOOKUP(Formularz!$E$16,'Zdrojová data'!$B$4:$D$15,3,0),"")</f>
        <v/>
      </c>
      <c r="H16" t="str">
        <f>IF(Formularz!$B42&lt;&gt;"",VLOOKUP(Formularz!$E$16,'Zdrojová data'!$B$4:$D$15,3,0),"")</f>
        <v/>
      </c>
      <c r="I16" t="str">
        <f>IF(Formularz!$B42&lt;&gt;"",VLOOKUP(Formularz!$E$16,'Zdrojová data'!$B$4:$D$15,3,0),"")</f>
        <v/>
      </c>
      <c r="J16" t="str">
        <f>IF(Formularz!$B42&lt;&gt;"",VLOOKUP(Formularz!$E$16,'Zdrojová data'!$B$4:$D$15,3,0),"")</f>
        <v/>
      </c>
      <c r="K16" t="str">
        <f>IF(Formularz!$B42&lt;&gt;"",0,"")</f>
        <v/>
      </c>
      <c r="L16" t="str">
        <f>IF(Formularz!$B42&lt;&gt;"",IF(Formularz!J42="","",Formularz!J42),"")</f>
        <v/>
      </c>
    </row>
    <row r="17" spans="1:12" x14ac:dyDescent="0.25">
      <c r="A17" t="str">
        <f>IF(Formularz!$B43&lt;&gt;"",VLOOKUP(Formularz!$E$16,'Zdrojová data'!$B$4:$D$15,2,0),"")</f>
        <v/>
      </c>
      <c r="B17" t="str">
        <f>IF(Formularz!$B43&lt;&gt;"",'Zdrojová data'!$B$24&amp;"/"&amp;Formularz!A43&amp;"/"&amp;Formularz!$E$9,"")</f>
        <v/>
      </c>
      <c r="C17" t="str">
        <f>IF(Formularz!$B43&lt;&gt;"",Formularz!B43,"")</f>
        <v/>
      </c>
      <c r="D17" t="str">
        <f>IF(Formularz!$B43&lt;&gt;"",Formularz!D43,"")</f>
        <v/>
      </c>
      <c r="E17" t="str">
        <f>IF(Formularz!$B43&lt;&gt;"",Formularz!F43,"")</f>
        <v/>
      </c>
      <c r="F17" t="str">
        <f>IF(Formularz!$B43&lt;&gt;"",1,"")</f>
        <v/>
      </c>
      <c r="G17" t="str">
        <f>IF(Formularz!$B43&lt;&gt;"",VLOOKUP(Formularz!$E$16,'Zdrojová data'!$B$4:$D$15,3,0),"")</f>
        <v/>
      </c>
      <c r="H17" t="str">
        <f>IF(Formularz!$B43&lt;&gt;"",VLOOKUP(Formularz!$E$16,'Zdrojová data'!$B$4:$D$15,3,0),"")</f>
        <v/>
      </c>
      <c r="I17" t="str">
        <f>IF(Formularz!$B43&lt;&gt;"",VLOOKUP(Formularz!$E$16,'Zdrojová data'!$B$4:$D$15,3,0),"")</f>
        <v/>
      </c>
      <c r="J17" t="str">
        <f>IF(Formularz!$B43&lt;&gt;"",VLOOKUP(Formularz!$E$16,'Zdrojová data'!$B$4:$D$15,3,0),"")</f>
        <v/>
      </c>
      <c r="K17" t="str">
        <f>IF(Formularz!$B43&lt;&gt;"",0,"")</f>
        <v/>
      </c>
      <c r="L17" t="str">
        <f>IF(Formularz!$B43&lt;&gt;"",IF(Formularz!J43="","",Formularz!J43),"")</f>
        <v/>
      </c>
    </row>
    <row r="18" spans="1:12" x14ac:dyDescent="0.25">
      <c r="A18" t="str">
        <f>IF(Formularz!$B44&lt;&gt;"",VLOOKUP(Formularz!$E$16,'Zdrojová data'!$B$4:$D$15,2,0),"")</f>
        <v/>
      </c>
      <c r="B18" t="str">
        <f>IF(Formularz!$B44&lt;&gt;"",'Zdrojová data'!$B$24&amp;"/"&amp;Formularz!A44&amp;"/"&amp;Formularz!$E$9,"")</f>
        <v/>
      </c>
      <c r="C18" t="str">
        <f>IF(Formularz!$B44&lt;&gt;"",Formularz!B44,"")</f>
        <v/>
      </c>
      <c r="D18" t="str">
        <f>IF(Formularz!$B44&lt;&gt;"",Formularz!D44,"")</f>
        <v/>
      </c>
      <c r="E18" t="str">
        <f>IF(Formularz!$B44&lt;&gt;"",Formularz!F44,"")</f>
        <v/>
      </c>
      <c r="F18" t="str">
        <f>IF(Formularz!$B44&lt;&gt;"",1,"")</f>
        <v/>
      </c>
      <c r="G18" t="str">
        <f>IF(Formularz!$B44&lt;&gt;"",VLOOKUP(Formularz!$E$16,'Zdrojová data'!$B$4:$D$15,3,0),"")</f>
        <v/>
      </c>
      <c r="H18" t="str">
        <f>IF(Formularz!$B44&lt;&gt;"",VLOOKUP(Formularz!$E$16,'Zdrojová data'!$B$4:$D$15,3,0),"")</f>
        <v/>
      </c>
      <c r="I18" t="str">
        <f>IF(Formularz!$B44&lt;&gt;"",VLOOKUP(Formularz!$E$16,'Zdrojová data'!$B$4:$D$15,3,0),"")</f>
        <v/>
      </c>
      <c r="J18" t="str">
        <f>IF(Formularz!$B44&lt;&gt;"",VLOOKUP(Formularz!$E$16,'Zdrojová data'!$B$4:$D$15,3,0),"")</f>
        <v/>
      </c>
      <c r="K18" t="str">
        <f>IF(Formularz!$B44&lt;&gt;"",0,"")</f>
        <v/>
      </c>
      <c r="L18" t="str">
        <f>IF(Formularz!$B44&lt;&gt;"",IF(Formularz!J44="","",Formularz!J44),"")</f>
        <v/>
      </c>
    </row>
    <row r="19" spans="1:12" x14ac:dyDescent="0.25">
      <c r="A19" t="str">
        <f>IF(Formularz!$B45&lt;&gt;"",VLOOKUP(Formularz!$E$16,'Zdrojová data'!$B$4:$D$15,2,0),"")</f>
        <v/>
      </c>
      <c r="B19" t="str">
        <f>IF(Formularz!$B45&lt;&gt;"",'Zdrojová data'!$B$24&amp;"/"&amp;Formularz!A45&amp;"/"&amp;Formularz!$E$9,"")</f>
        <v/>
      </c>
      <c r="C19" t="str">
        <f>IF(Formularz!$B45&lt;&gt;"",Formularz!B45,"")</f>
        <v/>
      </c>
      <c r="D19" t="str">
        <f>IF(Formularz!$B45&lt;&gt;"",Formularz!D45,"")</f>
        <v/>
      </c>
      <c r="E19" t="str">
        <f>IF(Formularz!$B45&lt;&gt;"",Formularz!F45,"")</f>
        <v/>
      </c>
      <c r="F19" t="str">
        <f>IF(Formularz!$B45&lt;&gt;"",1,"")</f>
        <v/>
      </c>
      <c r="G19" t="str">
        <f>IF(Formularz!$B45&lt;&gt;"",VLOOKUP(Formularz!$E$16,'Zdrojová data'!$B$4:$D$15,3,0),"")</f>
        <v/>
      </c>
      <c r="H19" t="str">
        <f>IF(Formularz!$B45&lt;&gt;"",VLOOKUP(Formularz!$E$16,'Zdrojová data'!$B$4:$D$15,3,0),"")</f>
        <v/>
      </c>
      <c r="I19" t="str">
        <f>IF(Formularz!$B45&lt;&gt;"",VLOOKUP(Formularz!$E$16,'Zdrojová data'!$B$4:$D$15,3,0),"")</f>
        <v/>
      </c>
      <c r="J19" t="str">
        <f>IF(Formularz!$B45&lt;&gt;"",VLOOKUP(Formularz!$E$16,'Zdrojová data'!$B$4:$D$15,3,0),"")</f>
        <v/>
      </c>
      <c r="K19" t="str">
        <f>IF(Formularz!$B45&lt;&gt;"",0,"")</f>
        <v/>
      </c>
      <c r="L19" t="str">
        <f>IF(Formularz!$B45&lt;&gt;"",IF(Formularz!J45="","",Formularz!J45),"")</f>
        <v/>
      </c>
    </row>
    <row r="20" spans="1:12" x14ac:dyDescent="0.25">
      <c r="A20" t="str">
        <f>IF(Formularz!$B46&lt;&gt;"",VLOOKUP(Formularz!$E$16,'Zdrojová data'!$B$4:$D$15,2,0),"")</f>
        <v/>
      </c>
      <c r="B20" t="str">
        <f>IF(Formularz!$B46&lt;&gt;"",'Zdrojová data'!$B$24&amp;"/"&amp;Formularz!A46&amp;"/"&amp;Formularz!$E$9,"")</f>
        <v/>
      </c>
      <c r="C20" t="str">
        <f>IF(Formularz!$B46&lt;&gt;"",Formularz!B46,"")</f>
        <v/>
      </c>
      <c r="D20" t="str">
        <f>IF(Formularz!$B46&lt;&gt;"",Formularz!D46,"")</f>
        <v/>
      </c>
      <c r="E20" t="str">
        <f>IF(Formularz!$B46&lt;&gt;"",Formularz!F46,"")</f>
        <v/>
      </c>
      <c r="F20" t="str">
        <f>IF(Formularz!$B46&lt;&gt;"",1,"")</f>
        <v/>
      </c>
      <c r="G20" t="str">
        <f>IF(Formularz!$B46&lt;&gt;"",VLOOKUP(Formularz!$E$16,'Zdrojová data'!$B$4:$D$15,3,0),"")</f>
        <v/>
      </c>
      <c r="H20" t="str">
        <f>IF(Formularz!$B46&lt;&gt;"",VLOOKUP(Formularz!$E$16,'Zdrojová data'!$B$4:$D$15,3,0),"")</f>
        <v/>
      </c>
      <c r="I20" t="str">
        <f>IF(Formularz!$B46&lt;&gt;"",VLOOKUP(Formularz!$E$16,'Zdrojová data'!$B$4:$D$15,3,0),"")</f>
        <v/>
      </c>
      <c r="J20" t="str">
        <f>IF(Formularz!$B46&lt;&gt;"",VLOOKUP(Formularz!$E$16,'Zdrojová data'!$B$4:$D$15,3,0),"")</f>
        <v/>
      </c>
      <c r="K20" t="str">
        <f>IF(Formularz!$B46&lt;&gt;"",0,"")</f>
        <v/>
      </c>
      <c r="L20" t="str">
        <f>IF(Formularz!$B46&lt;&gt;"",IF(Formularz!J46="","",Formularz!J46),"")</f>
        <v/>
      </c>
    </row>
    <row r="21" spans="1:12" x14ac:dyDescent="0.25">
      <c r="A21" t="str">
        <f>IF(Formularz!$B47&lt;&gt;"",VLOOKUP(Formularz!$E$16,'Zdrojová data'!$B$4:$D$15,2,0),"")</f>
        <v/>
      </c>
      <c r="B21" t="str">
        <f>IF(Formularz!$B47&lt;&gt;"",'Zdrojová data'!$B$24&amp;"/"&amp;Formularz!A47&amp;"/"&amp;Formularz!$E$9,"")</f>
        <v/>
      </c>
      <c r="C21" t="str">
        <f>IF(Formularz!$B47&lt;&gt;"",Formularz!B47,"")</f>
        <v/>
      </c>
      <c r="D21" t="str">
        <f>IF(Formularz!$B47&lt;&gt;"",Formularz!D47,"")</f>
        <v/>
      </c>
      <c r="E21" t="str">
        <f>IF(Formularz!$B47&lt;&gt;"",Formularz!F47,"")</f>
        <v/>
      </c>
      <c r="F21" t="str">
        <f>IF(Formularz!$B47&lt;&gt;"",1,"")</f>
        <v/>
      </c>
      <c r="G21" t="str">
        <f>IF(Formularz!$B47&lt;&gt;"",VLOOKUP(Formularz!$E$16,'Zdrojová data'!$B$4:$D$15,3,0),"")</f>
        <v/>
      </c>
      <c r="H21" t="str">
        <f>IF(Formularz!$B47&lt;&gt;"",VLOOKUP(Formularz!$E$16,'Zdrojová data'!$B$4:$D$15,3,0),"")</f>
        <v/>
      </c>
      <c r="I21" t="str">
        <f>IF(Formularz!$B47&lt;&gt;"",VLOOKUP(Formularz!$E$16,'Zdrojová data'!$B$4:$D$15,3,0),"")</f>
        <v/>
      </c>
      <c r="J21" t="str">
        <f>IF(Formularz!$B47&lt;&gt;"",VLOOKUP(Formularz!$E$16,'Zdrojová data'!$B$4:$D$15,3,0),"")</f>
        <v/>
      </c>
      <c r="K21" t="str">
        <f>IF(Formularz!$B47&lt;&gt;"",0,"")</f>
        <v/>
      </c>
      <c r="L21" t="str">
        <f>IF(Formularz!$B47&lt;&gt;"",IF(Formularz!J47="","",Formularz!J47),"")</f>
        <v/>
      </c>
    </row>
    <row r="22" spans="1:12" x14ac:dyDescent="0.25">
      <c r="A22" t="str">
        <f>IF(Formularz!$B48&lt;&gt;"",VLOOKUP(Formularz!$E$16,'Zdrojová data'!$B$4:$D$15,2,0),"")</f>
        <v/>
      </c>
      <c r="B22" t="str">
        <f>IF(Formularz!$B48&lt;&gt;"",'Zdrojová data'!$B$24&amp;"/"&amp;Formularz!A48&amp;"/"&amp;Formularz!$E$9,"")</f>
        <v/>
      </c>
      <c r="C22" t="str">
        <f>IF(Formularz!$B48&lt;&gt;"",Formularz!B48,"")</f>
        <v/>
      </c>
      <c r="D22" t="str">
        <f>IF(Formularz!$B48&lt;&gt;"",Formularz!D48,"")</f>
        <v/>
      </c>
      <c r="E22" t="str">
        <f>IF(Formularz!$B48&lt;&gt;"",Formularz!F48,"")</f>
        <v/>
      </c>
      <c r="F22" t="str">
        <f>IF(Formularz!$B48&lt;&gt;"",1,"")</f>
        <v/>
      </c>
      <c r="G22" t="str">
        <f>IF(Formularz!$B48&lt;&gt;"",VLOOKUP(Formularz!$E$16,'Zdrojová data'!$B$4:$D$15,3,0),"")</f>
        <v/>
      </c>
      <c r="H22" t="str">
        <f>IF(Formularz!$B48&lt;&gt;"",VLOOKUP(Formularz!$E$16,'Zdrojová data'!$B$4:$D$15,3,0),"")</f>
        <v/>
      </c>
      <c r="I22" t="str">
        <f>IF(Formularz!$B48&lt;&gt;"",VLOOKUP(Formularz!$E$16,'Zdrojová data'!$B$4:$D$15,3,0),"")</f>
        <v/>
      </c>
      <c r="J22" t="str">
        <f>IF(Formularz!$B48&lt;&gt;"",VLOOKUP(Formularz!$E$16,'Zdrojová data'!$B$4:$D$15,3,0),"")</f>
        <v/>
      </c>
      <c r="K22" t="str">
        <f>IF(Formularz!$B48&lt;&gt;"",0,"")</f>
        <v/>
      </c>
      <c r="L22" t="str">
        <f>IF(Formularz!$B48&lt;&gt;"",IF(Formularz!J48="","",Formularz!J48),"")</f>
        <v/>
      </c>
    </row>
    <row r="23" spans="1:12" x14ac:dyDescent="0.25">
      <c r="A23" t="str">
        <f>IF(Formularz!$B49&lt;&gt;"",VLOOKUP(Formularz!$E$16,'Zdrojová data'!$B$4:$D$15,2,0),"")</f>
        <v/>
      </c>
      <c r="B23" t="str">
        <f>IF(Formularz!$B49&lt;&gt;"",'Zdrojová data'!$B$24&amp;"/"&amp;Formularz!A49&amp;"/"&amp;Formularz!$E$9,"")</f>
        <v/>
      </c>
      <c r="C23" t="str">
        <f>IF(Formularz!$B49&lt;&gt;"",Formularz!B49,"")</f>
        <v/>
      </c>
      <c r="D23" t="str">
        <f>IF(Formularz!$B49&lt;&gt;"",Formularz!D49,"")</f>
        <v/>
      </c>
      <c r="E23" t="str">
        <f>IF(Formularz!$B49&lt;&gt;"",Formularz!F49,"")</f>
        <v/>
      </c>
      <c r="F23" t="str">
        <f>IF(Formularz!$B49&lt;&gt;"",1,"")</f>
        <v/>
      </c>
      <c r="G23" t="str">
        <f>IF(Formularz!$B49&lt;&gt;"",VLOOKUP(Formularz!$E$16,'Zdrojová data'!$B$4:$D$15,3,0),"")</f>
        <v/>
      </c>
      <c r="H23" t="str">
        <f>IF(Formularz!$B49&lt;&gt;"",VLOOKUP(Formularz!$E$16,'Zdrojová data'!$B$4:$D$15,3,0),"")</f>
        <v/>
      </c>
      <c r="I23" t="str">
        <f>IF(Formularz!$B49&lt;&gt;"",VLOOKUP(Formularz!$E$16,'Zdrojová data'!$B$4:$D$15,3,0),"")</f>
        <v/>
      </c>
      <c r="J23" t="str">
        <f>IF(Formularz!$B49&lt;&gt;"",VLOOKUP(Formularz!$E$16,'Zdrojová data'!$B$4:$D$15,3,0),"")</f>
        <v/>
      </c>
      <c r="K23" t="str">
        <f>IF(Formularz!$B49&lt;&gt;"",0,"")</f>
        <v/>
      </c>
      <c r="L23" t="str">
        <f>IF(Formularz!$B49&lt;&gt;"",IF(Formularz!J49="","",Formularz!J49),"")</f>
        <v/>
      </c>
    </row>
    <row r="24" spans="1:12" x14ac:dyDescent="0.25">
      <c r="A24" t="str">
        <f>IF(Formularz!$B50&lt;&gt;"",VLOOKUP(Formularz!$E$16,'Zdrojová data'!$B$4:$D$15,2,0),"")</f>
        <v/>
      </c>
      <c r="B24" t="str">
        <f>IF(Formularz!$B50&lt;&gt;"",'Zdrojová data'!$B$24&amp;"/"&amp;Formularz!A50&amp;"/"&amp;Formularz!$E$9,"")</f>
        <v/>
      </c>
      <c r="C24" t="str">
        <f>IF(Formularz!$B50&lt;&gt;"",Formularz!B50,"")</f>
        <v/>
      </c>
      <c r="D24" t="str">
        <f>IF(Formularz!$B50&lt;&gt;"",Formularz!D50,"")</f>
        <v/>
      </c>
      <c r="E24" t="str">
        <f>IF(Formularz!$B50&lt;&gt;"",Formularz!F50,"")</f>
        <v/>
      </c>
      <c r="F24" t="str">
        <f>IF(Formularz!$B50&lt;&gt;"",1,"")</f>
        <v/>
      </c>
      <c r="G24" t="str">
        <f>IF(Formularz!$B50&lt;&gt;"",VLOOKUP(Formularz!$E$16,'Zdrojová data'!$B$4:$D$15,3,0),"")</f>
        <v/>
      </c>
      <c r="H24" t="str">
        <f>IF(Formularz!$B50&lt;&gt;"",VLOOKUP(Formularz!$E$16,'Zdrojová data'!$B$4:$D$15,3,0),"")</f>
        <v/>
      </c>
      <c r="I24" t="str">
        <f>IF(Formularz!$B50&lt;&gt;"",VLOOKUP(Formularz!$E$16,'Zdrojová data'!$B$4:$D$15,3,0),"")</f>
        <v/>
      </c>
      <c r="J24" t="str">
        <f>IF(Formularz!$B50&lt;&gt;"",VLOOKUP(Formularz!$E$16,'Zdrojová data'!$B$4:$D$15,3,0),"")</f>
        <v/>
      </c>
      <c r="K24" t="str">
        <f>IF(Formularz!$B50&lt;&gt;"",0,"")</f>
        <v/>
      </c>
      <c r="L24" t="str">
        <f>IF(Formularz!$B50&lt;&gt;"",IF(Formularz!J50="","",Formularz!J50),"")</f>
        <v/>
      </c>
    </row>
    <row r="25" spans="1:12" x14ac:dyDescent="0.25">
      <c r="A25" t="str">
        <f>IF(Formularz!$B51&lt;&gt;"",VLOOKUP(Formularz!$E$16,'Zdrojová data'!$B$4:$D$15,2,0),"")</f>
        <v/>
      </c>
      <c r="B25" t="str">
        <f>IF(Formularz!$B51&lt;&gt;"",'Zdrojová data'!$B$24&amp;"/"&amp;Formularz!A51&amp;"/"&amp;Formularz!$E$9,"")</f>
        <v/>
      </c>
      <c r="C25" t="str">
        <f>IF(Formularz!$B51&lt;&gt;"",Formularz!B51,"")</f>
        <v/>
      </c>
      <c r="D25" t="str">
        <f>IF(Formularz!$B51&lt;&gt;"",Formularz!D51,"")</f>
        <v/>
      </c>
      <c r="E25" t="str">
        <f>IF(Formularz!$B51&lt;&gt;"",Formularz!F51,"")</f>
        <v/>
      </c>
      <c r="F25" t="str">
        <f>IF(Formularz!$B51&lt;&gt;"",1,"")</f>
        <v/>
      </c>
      <c r="G25" t="str">
        <f>IF(Formularz!$B51&lt;&gt;"",VLOOKUP(Formularz!$E$16,'Zdrojová data'!$B$4:$D$15,3,0),"")</f>
        <v/>
      </c>
      <c r="H25" t="str">
        <f>IF(Formularz!$B51&lt;&gt;"",VLOOKUP(Formularz!$E$16,'Zdrojová data'!$B$4:$D$15,3,0),"")</f>
        <v/>
      </c>
      <c r="I25" t="str">
        <f>IF(Formularz!$B51&lt;&gt;"",VLOOKUP(Formularz!$E$16,'Zdrojová data'!$B$4:$D$15,3,0),"")</f>
        <v/>
      </c>
      <c r="J25" t="str">
        <f>IF(Formularz!$B51&lt;&gt;"",VLOOKUP(Formularz!$E$16,'Zdrojová data'!$B$4:$D$15,3,0),"")</f>
        <v/>
      </c>
      <c r="K25" t="str">
        <f>IF(Formularz!$B51&lt;&gt;"",0,"")</f>
        <v/>
      </c>
      <c r="L25" t="str">
        <f>IF(Formularz!$B51&lt;&gt;"",IF(Formularz!J51="","",Formularz!J51),"")</f>
        <v/>
      </c>
    </row>
    <row r="26" spans="1:12" x14ac:dyDescent="0.25">
      <c r="A26" t="str">
        <f>IF(Formularz!$B52&lt;&gt;"",VLOOKUP(Formularz!$E$16,'Zdrojová data'!$B$4:$D$15,2,0),"")</f>
        <v/>
      </c>
      <c r="B26" t="str">
        <f>IF(Formularz!$B52&lt;&gt;"",'Zdrojová data'!$B$24&amp;"/"&amp;Formularz!A52&amp;"/"&amp;Formularz!$E$9,"")</f>
        <v/>
      </c>
      <c r="C26" t="str">
        <f>IF(Formularz!$B52&lt;&gt;"",Formularz!B52,"")</f>
        <v/>
      </c>
      <c r="D26" t="str">
        <f>IF(Formularz!$B52&lt;&gt;"",Formularz!D52,"")</f>
        <v/>
      </c>
      <c r="E26" t="str">
        <f>IF(Formularz!$B52&lt;&gt;"",Formularz!F52,"")</f>
        <v/>
      </c>
      <c r="F26" t="str">
        <f>IF(Formularz!$B52&lt;&gt;"",1,"")</f>
        <v/>
      </c>
      <c r="G26" t="str">
        <f>IF(Formularz!$B52&lt;&gt;"",VLOOKUP(Formularz!$E$16,'Zdrojová data'!$B$4:$D$15,3,0),"")</f>
        <v/>
      </c>
      <c r="H26" t="str">
        <f>IF(Formularz!$B52&lt;&gt;"",VLOOKUP(Formularz!$E$16,'Zdrojová data'!$B$4:$D$15,3,0),"")</f>
        <v/>
      </c>
      <c r="I26" t="str">
        <f>IF(Formularz!$B52&lt;&gt;"",VLOOKUP(Formularz!$E$16,'Zdrojová data'!$B$4:$D$15,3,0),"")</f>
        <v/>
      </c>
      <c r="J26" t="str">
        <f>IF(Formularz!$B52&lt;&gt;"",VLOOKUP(Formularz!$E$16,'Zdrojová data'!$B$4:$D$15,3,0),"")</f>
        <v/>
      </c>
      <c r="K26" t="str">
        <f>IF(Formularz!$B52&lt;&gt;"",0,"")</f>
        <v/>
      </c>
      <c r="L26" t="str">
        <f>IF(Formularz!$B52&lt;&gt;"",IF(Formularz!J52="","",Formularz!J52),"")</f>
        <v/>
      </c>
    </row>
    <row r="27" spans="1:12" x14ac:dyDescent="0.25">
      <c r="A27" t="str">
        <f>IF(Formularz!$B53&lt;&gt;"",VLOOKUP(Formularz!$E$16,'Zdrojová data'!$B$4:$D$15,2,0),"")</f>
        <v/>
      </c>
      <c r="B27" t="str">
        <f>IF(Formularz!$B53&lt;&gt;"",'Zdrojová data'!$B$24&amp;"/"&amp;Formularz!A53&amp;"/"&amp;Formularz!$E$9,"")</f>
        <v/>
      </c>
      <c r="C27" t="str">
        <f>IF(Formularz!$B53&lt;&gt;"",Formularz!B53,"")</f>
        <v/>
      </c>
      <c r="D27" t="str">
        <f>IF(Formularz!$B53&lt;&gt;"",Formularz!D53,"")</f>
        <v/>
      </c>
      <c r="E27" t="str">
        <f>IF(Formularz!$B53&lt;&gt;"",Formularz!F53,"")</f>
        <v/>
      </c>
      <c r="F27" t="str">
        <f>IF(Formularz!$B53&lt;&gt;"",1,"")</f>
        <v/>
      </c>
      <c r="G27" t="str">
        <f>IF(Formularz!$B53&lt;&gt;"",VLOOKUP(Formularz!$E$16,'Zdrojová data'!$B$4:$D$15,3,0),"")</f>
        <v/>
      </c>
      <c r="H27" t="str">
        <f>IF(Formularz!$B53&lt;&gt;"",VLOOKUP(Formularz!$E$16,'Zdrojová data'!$B$4:$D$15,3,0),"")</f>
        <v/>
      </c>
      <c r="I27" t="str">
        <f>IF(Formularz!$B53&lt;&gt;"",VLOOKUP(Formularz!$E$16,'Zdrojová data'!$B$4:$D$15,3,0),"")</f>
        <v/>
      </c>
      <c r="J27" t="str">
        <f>IF(Formularz!$B53&lt;&gt;"",VLOOKUP(Formularz!$E$16,'Zdrojová data'!$B$4:$D$15,3,0),"")</f>
        <v/>
      </c>
      <c r="K27" t="str">
        <f>IF(Formularz!$B53&lt;&gt;"",0,"")</f>
        <v/>
      </c>
      <c r="L27" t="str">
        <f>IF(Formularz!$B53&lt;&gt;"",IF(Formularz!J53="","",Formularz!J53),"")</f>
        <v/>
      </c>
    </row>
    <row r="28" spans="1:12" x14ac:dyDescent="0.25">
      <c r="A28" t="str">
        <f>IF(Formularz!$B54&lt;&gt;"",VLOOKUP(Formularz!$E$16,'Zdrojová data'!$B$4:$D$15,2,0),"")</f>
        <v/>
      </c>
      <c r="B28" t="str">
        <f>IF(Formularz!$B54&lt;&gt;"",'Zdrojová data'!$B$24&amp;"/"&amp;Formularz!A54&amp;"/"&amp;Formularz!$E$9,"")</f>
        <v/>
      </c>
      <c r="C28" t="str">
        <f>IF(Formularz!$B54&lt;&gt;"",Formularz!B54,"")</f>
        <v/>
      </c>
      <c r="D28" t="str">
        <f>IF(Formularz!$B54&lt;&gt;"",Formularz!D54,"")</f>
        <v/>
      </c>
      <c r="E28" t="str">
        <f>IF(Formularz!$B54&lt;&gt;"",Formularz!F54,"")</f>
        <v/>
      </c>
      <c r="F28" t="str">
        <f>IF(Formularz!$B54&lt;&gt;"",1,"")</f>
        <v/>
      </c>
      <c r="G28" t="str">
        <f>IF(Formularz!$B54&lt;&gt;"",VLOOKUP(Formularz!$E$16,'Zdrojová data'!$B$4:$D$15,3,0),"")</f>
        <v/>
      </c>
      <c r="H28" t="str">
        <f>IF(Formularz!$B54&lt;&gt;"",VLOOKUP(Formularz!$E$16,'Zdrojová data'!$B$4:$D$15,3,0),"")</f>
        <v/>
      </c>
      <c r="I28" t="str">
        <f>IF(Formularz!$B54&lt;&gt;"",VLOOKUP(Formularz!$E$16,'Zdrojová data'!$B$4:$D$15,3,0),"")</f>
        <v/>
      </c>
      <c r="J28" t="str">
        <f>IF(Formularz!$B54&lt;&gt;"",VLOOKUP(Formularz!$E$16,'Zdrojová data'!$B$4:$D$15,3,0),"")</f>
        <v/>
      </c>
      <c r="K28" t="str">
        <f>IF(Formularz!$B54&lt;&gt;"",0,"")</f>
        <v/>
      </c>
      <c r="L28" t="str">
        <f>IF(Formularz!$B54&lt;&gt;"",IF(Formularz!J54="","",Formularz!J54),"")</f>
        <v/>
      </c>
    </row>
    <row r="29" spans="1:12" x14ac:dyDescent="0.25">
      <c r="A29" t="str">
        <f>IF(Formularz!$B55&lt;&gt;"",VLOOKUP(Formularz!$E$16,'Zdrojová data'!$B$4:$D$15,2,0),"")</f>
        <v/>
      </c>
      <c r="B29" t="str">
        <f>IF(Formularz!$B55&lt;&gt;"",'Zdrojová data'!$B$24&amp;"/"&amp;Formularz!A55&amp;"/"&amp;Formularz!$E$9,"")</f>
        <v/>
      </c>
      <c r="C29" t="str">
        <f>IF(Formularz!$B55&lt;&gt;"",Formularz!B55,"")</f>
        <v/>
      </c>
      <c r="D29" t="str">
        <f>IF(Formularz!$B55&lt;&gt;"",Formularz!D55,"")</f>
        <v/>
      </c>
      <c r="E29" t="str">
        <f>IF(Formularz!$B55&lt;&gt;"",Formularz!F55,"")</f>
        <v/>
      </c>
      <c r="F29" t="str">
        <f>IF(Formularz!$B55&lt;&gt;"",1,"")</f>
        <v/>
      </c>
      <c r="G29" t="str">
        <f>IF(Formularz!$B55&lt;&gt;"",VLOOKUP(Formularz!$E$16,'Zdrojová data'!$B$4:$D$15,3,0),"")</f>
        <v/>
      </c>
      <c r="H29" t="str">
        <f>IF(Formularz!$B55&lt;&gt;"",VLOOKUP(Formularz!$E$16,'Zdrojová data'!$B$4:$D$15,3,0),"")</f>
        <v/>
      </c>
      <c r="I29" t="str">
        <f>IF(Formularz!$B55&lt;&gt;"",VLOOKUP(Formularz!$E$16,'Zdrojová data'!$B$4:$D$15,3,0),"")</f>
        <v/>
      </c>
      <c r="J29" t="str">
        <f>IF(Formularz!$B55&lt;&gt;"",VLOOKUP(Formularz!$E$16,'Zdrojová data'!$B$4:$D$15,3,0),"")</f>
        <v/>
      </c>
      <c r="K29" t="str">
        <f>IF(Formularz!$B55&lt;&gt;"",0,"")</f>
        <v/>
      </c>
      <c r="L29" t="str">
        <f>IF(Formularz!$B55&lt;&gt;"",IF(Formularz!J55="","",Formularz!J55),"")</f>
        <v/>
      </c>
    </row>
    <row r="30" spans="1:12" x14ac:dyDescent="0.25">
      <c r="A30" t="str">
        <f>IF(Formularz!$B56&lt;&gt;"",VLOOKUP(Formularz!$E$16,'Zdrojová data'!$B$4:$D$15,2,0),"")</f>
        <v/>
      </c>
      <c r="B30" t="str">
        <f>IF(Formularz!$B56&lt;&gt;"",'Zdrojová data'!$B$24&amp;"/"&amp;Formularz!A56&amp;"/"&amp;Formularz!$E$9,"")</f>
        <v/>
      </c>
      <c r="C30" t="str">
        <f>IF(Formularz!$B56&lt;&gt;"",Formularz!B56,"")</f>
        <v/>
      </c>
      <c r="D30" t="str">
        <f>IF(Formularz!$B56&lt;&gt;"",Formularz!D56,"")</f>
        <v/>
      </c>
      <c r="E30" t="str">
        <f>IF(Formularz!$B56&lt;&gt;"",Formularz!F56,"")</f>
        <v/>
      </c>
      <c r="F30" t="str">
        <f>IF(Formularz!$B56&lt;&gt;"",1,"")</f>
        <v/>
      </c>
      <c r="G30" t="str">
        <f>IF(Formularz!$B56&lt;&gt;"",VLOOKUP(Formularz!$E$16,'Zdrojová data'!$B$4:$D$15,3,0),"")</f>
        <v/>
      </c>
      <c r="H30" t="str">
        <f>IF(Formularz!$B56&lt;&gt;"",VLOOKUP(Formularz!$E$16,'Zdrojová data'!$B$4:$D$15,3,0),"")</f>
        <v/>
      </c>
      <c r="I30" t="str">
        <f>IF(Formularz!$B56&lt;&gt;"",VLOOKUP(Formularz!$E$16,'Zdrojová data'!$B$4:$D$15,3,0),"")</f>
        <v/>
      </c>
      <c r="J30" t="str">
        <f>IF(Formularz!$B56&lt;&gt;"",VLOOKUP(Formularz!$E$16,'Zdrojová data'!$B$4:$D$15,3,0),"")</f>
        <v/>
      </c>
      <c r="K30" t="str">
        <f>IF(Formularz!$B56&lt;&gt;"",0,"")</f>
        <v/>
      </c>
      <c r="L30" t="str">
        <f>IF(Formularz!$B56&lt;&gt;"",IF(Formularz!J56="","",Formularz!J56),"")</f>
        <v/>
      </c>
    </row>
    <row r="31" spans="1:12" x14ac:dyDescent="0.25">
      <c r="A31" t="str">
        <f>IF(Formularz!$B57&lt;&gt;"",VLOOKUP(Formularz!$E$16,'Zdrojová data'!$B$4:$D$15,2,0),"")</f>
        <v/>
      </c>
      <c r="B31" t="str">
        <f>IF(Formularz!$B57&lt;&gt;"",'Zdrojová data'!$B$24&amp;"/"&amp;Formularz!A57&amp;"/"&amp;Formularz!$E$9,"")</f>
        <v/>
      </c>
      <c r="C31" t="str">
        <f>IF(Formularz!$B57&lt;&gt;"",Formularz!B57,"")</f>
        <v/>
      </c>
      <c r="D31" t="str">
        <f>IF(Formularz!$B57&lt;&gt;"",Formularz!D57,"")</f>
        <v/>
      </c>
      <c r="E31" t="str">
        <f>IF(Formularz!$B57&lt;&gt;"",Formularz!F57,"")</f>
        <v/>
      </c>
      <c r="F31" t="str">
        <f>IF(Formularz!$B57&lt;&gt;"",1,"")</f>
        <v/>
      </c>
      <c r="G31" t="str">
        <f>IF(Formularz!$B57&lt;&gt;"",VLOOKUP(Formularz!$E$16,'Zdrojová data'!$B$4:$D$15,3,0),"")</f>
        <v/>
      </c>
      <c r="H31" t="str">
        <f>IF(Formularz!$B57&lt;&gt;"",VLOOKUP(Formularz!$E$16,'Zdrojová data'!$B$4:$D$15,3,0),"")</f>
        <v/>
      </c>
      <c r="I31" t="str">
        <f>IF(Formularz!$B57&lt;&gt;"",VLOOKUP(Formularz!$E$16,'Zdrojová data'!$B$4:$D$15,3,0),"")</f>
        <v/>
      </c>
      <c r="J31" t="str">
        <f>IF(Formularz!$B57&lt;&gt;"",VLOOKUP(Formularz!$E$16,'Zdrojová data'!$B$4:$D$15,3,0),"")</f>
        <v/>
      </c>
      <c r="K31" t="str">
        <f>IF(Formularz!$B57&lt;&gt;"",0,"")</f>
        <v/>
      </c>
      <c r="L31" t="str">
        <f>IF(Formularz!$B57&lt;&gt;"",IF(Formularz!J57="","",Formularz!J57),"")</f>
        <v/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Štandardné vlastnosti</tns:defaultPropertyEditorNamespace>
</tns:customPropertyEditors>
</file>

<file path=customXml/itemProps1.xml><?xml version="1.0" encoding="utf-8"?>
<ds:datastoreItem xmlns:ds="http://schemas.openxmlformats.org/officeDocument/2006/customXml" ds:itemID="{10872A2F-F9C0-4675-AC23-058A8006ACD9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Formularz</vt:lpstr>
      <vt:lpstr>Instrukcja - ciągłość słojów</vt:lpstr>
      <vt:lpstr>Zdrojová data</vt:lpstr>
      <vt:lpstr>import</vt:lpstr>
      <vt:lpstr>Nie</vt:lpstr>
      <vt:lpstr>Formularz!Oblast_tisku</vt:lpstr>
    </vt:vector>
  </TitlesOfParts>
  <Manager/>
  <Company>WBI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Janík</dc:creator>
  <cp:keywords/>
  <dc:description/>
  <cp:lastModifiedBy>Orlík Adam</cp:lastModifiedBy>
  <cp:revision/>
  <cp:lastPrinted>2022-02-07T08:49:34Z</cp:lastPrinted>
  <dcterms:created xsi:type="dcterms:W3CDTF">2013-04-10T13:00:24Z</dcterms:created>
  <dcterms:modified xsi:type="dcterms:W3CDTF">2022-09-07T12:02:26Z</dcterms:modified>
  <cp:category/>
  <cp:contentStatus/>
</cp:coreProperties>
</file>